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48" windowHeight="6528" activeTab="2"/>
  </bookViews>
  <sheets>
    <sheet name="First Order" sheetId="1" r:id="rId1"/>
    <sheet name="Second Order" sheetId="2" r:id="rId2"/>
    <sheet name="BVP-Spectral" sheetId="3" r:id="rId3"/>
  </sheets>
  <definedNames>
    <definedName name="solver_adj" localSheetId="2" hidden="1">'BVP-Spectral'!$B$7:$B$12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'BVP-Spectral'!$I$25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<sst xmlns="http://schemas.openxmlformats.org/spreadsheetml/2006/main" count="59" uniqueCount="38">
  <si>
    <t>k</t>
  </si>
  <si>
    <t>t</t>
  </si>
  <si>
    <t>y</t>
  </si>
  <si>
    <t>Delta t</t>
  </si>
  <si>
    <t>Euler(0.1)</t>
  </si>
  <si>
    <t>Euler(0.2)</t>
  </si>
  <si>
    <t>Exact</t>
  </si>
  <si>
    <t>Heun y*</t>
  </si>
  <si>
    <t>Heun (0.1)</t>
  </si>
  <si>
    <t>Iterations</t>
  </si>
  <si>
    <t>u</t>
  </si>
  <si>
    <t>Heun</t>
  </si>
  <si>
    <t>u*</t>
  </si>
  <si>
    <t>y*</t>
  </si>
  <si>
    <t>a[1]</t>
  </si>
  <si>
    <t>a[3]</t>
  </si>
  <si>
    <t>y''</t>
  </si>
  <si>
    <t>a[5]</t>
  </si>
  <si>
    <t>Plotting both solutions</t>
  </si>
  <si>
    <t>a[2]</t>
  </si>
  <si>
    <t>a[4]</t>
  </si>
  <si>
    <t>a[0]</t>
  </si>
  <si>
    <t>Errors squared</t>
  </si>
  <si>
    <t>DE or BC</t>
  </si>
  <si>
    <t>First-order differential equations</t>
  </si>
  <si>
    <t>Second-order differential equations - two first-order equations</t>
  </si>
  <si>
    <t>Euler</t>
  </si>
  <si>
    <t>Coefficients</t>
  </si>
  <si>
    <t>Boundary condition</t>
  </si>
  <si>
    <t>Inner points - satisfy differential equation</t>
  </si>
  <si>
    <t>Sum of squares of errors</t>
  </si>
  <si>
    <t>Computed</t>
  </si>
  <si>
    <t>Boundary value problem - differential equations using a spectral method</t>
  </si>
  <si>
    <t>#t</t>
  </si>
  <si>
    <t>#1st Results for plotting</t>
  </si>
  <si>
    <t># t</t>
  </si>
  <si>
    <t>#1st.dat</t>
  </si>
  <si>
    <t># 2nd.dat - data for plotting on lecture notes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</si>
</sst>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%"/>
    <numFmt numFmtId="168" formatCode="0.0E+00"/>
  </numFmts>
  <fonts count="10">
    <font>
      <sz val="11"/>
      <name val="Times New Roman"/>
      <family val="0"/>
    </font>
    <font>
      <sz val="4.75"/>
      <name val="Times New Roman"/>
      <family val="0"/>
    </font>
    <font>
      <sz val="5"/>
      <name val="Times New Roman"/>
      <family val="0"/>
    </font>
    <font>
      <sz val="8"/>
      <name val="Times New Roman"/>
      <family val="0"/>
    </font>
    <font>
      <i/>
      <sz val="8"/>
      <name val="Times New Roman"/>
      <family val="1"/>
    </font>
    <font>
      <sz val="10"/>
      <name val="Times New Roman"/>
      <family val="1"/>
    </font>
    <font>
      <sz val="5.25"/>
      <name val="Times New Roman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0"/>
    </font>
    <font>
      <sz val="11"/>
      <color indexed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7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20" applyNumberForma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7" fillId="0" borderId="0" xfId="19" applyFont="1">
      <alignment/>
      <protection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6" fontId="0" fillId="4" borderId="0" xfId="0" applyNumberFormat="1" applyFill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68" fontId="0" fillId="5" borderId="1" xfId="0" applyNumberFormat="1" applyFill="1" applyBorder="1" applyAlignment="1">
      <alignment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166" fontId="0" fillId="6" borderId="0" xfId="0" applyNumberFormat="1" applyFill="1" applyAlignment="1">
      <alignment/>
    </xf>
    <xf numFmtId="0" fontId="0" fillId="6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166" fontId="0" fillId="5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eading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4375"/>
          <c:w val="0.86675"/>
          <c:h val="0.8965"/>
        </c:manualLayout>
      </c:layout>
      <c:scatterChart>
        <c:scatterStyle val="lineMarker"/>
        <c:varyColors val="0"/>
        <c:ser>
          <c:idx val="1"/>
          <c:order val="0"/>
          <c:tx>
            <c:v>Exact solution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Order'!$A$8:$A$41</c:f>
              <c:numCache/>
            </c:numRef>
          </c:xVal>
          <c:yVal>
            <c:numRef>
              <c:f>'First Order'!$E$8:$E$41</c:f>
              <c:numCache/>
            </c:numRef>
          </c:yVal>
          <c:smooth val="0"/>
        </c:ser>
        <c:ser>
          <c:idx val="2"/>
          <c:order val="1"/>
          <c:tx>
            <c:v>Euler's method, step 0.2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'First Order'!$C$8:$C$25</c:f>
              <c:numCache/>
            </c:numRef>
          </c:xVal>
          <c:yVal>
            <c:numRef>
              <c:f>'First Order'!$D$8:$D$25</c:f>
              <c:numCache/>
            </c:numRef>
          </c:yVal>
          <c:smooth val="0"/>
        </c:ser>
        <c:ser>
          <c:idx val="0"/>
          <c:order val="2"/>
          <c:tx>
            <c:v>Euler's method, step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'First Order'!$A$8:$A$41</c:f>
              <c:numCache/>
            </c:numRef>
          </c:xVal>
          <c:yVal>
            <c:numRef>
              <c:f>'First Order'!$B$8:$B$41</c:f>
              <c:numCache/>
            </c:numRef>
          </c:yVal>
          <c:smooth val="0"/>
        </c:ser>
        <c:axId val="37386583"/>
        <c:axId val="934928"/>
      </c:scatterChart>
      <c:val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34928"/>
        <c:crosses val="autoZero"/>
        <c:crossBetween val="midCat"/>
        <c:dispUnits/>
      </c:valAx>
      <c:valAx>
        <c:axId val="9349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38658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185"/>
          <c:y val="0.17225"/>
          <c:w val="0.52025"/>
          <c:h val="0.2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4025"/>
          <c:w val="0.86325"/>
          <c:h val="0.90525"/>
        </c:manualLayout>
      </c:layout>
      <c:scatterChart>
        <c:scatterStyle val="lineMarker"/>
        <c:varyColors val="0"/>
        <c:ser>
          <c:idx val="1"/>
          <c:order val="0"/>
          <c:tx>
            <c:v>Exact solution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Order'!$A$8:$A$41</c:f>
              <c:numCache/>
            </c:numRef>
          </c:xVal>
          <c:yVal>
            <c:numRef>
              <c:f>'First Order'!$E$8:$E$41</c:f>
              <c:numCache/>
            </c:numRef>
          </c:yVal>
          <c:smooth val="0"/>
        </c:ser>
        <c:ser>
          <c:idx val="0"/>
          <c:order val="1"/>
          <c:tx>
            <c:v>Heun's method, step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'First Order'!$A$8:$A$41</c:f>
              <c:numCache/>
            </c:numRef>
          </c:xVal>
          <c:yVal>
            <c:numRef>
              <c:f>'First Order'!$G$8:$G$41</c:f>
              <c:numCache/>
            </c:numRef>
          </c:yVal>
          <c:smooth val="0"/>
        </c:ser>
        <c:axId val="8414353"/>
        <c:axId val="8620314"/>
      </c:scatterChart>
      <c:val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620314"/>
        <c:crosses val="autoZero"/>
        <c:crossBetween val="midCat"/>
        <c:dispUnits/>
      </c:valAx>
      <c:valAx>
        <c:axId val="86203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41435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1725"/>
          <c:y val="0.1895"/>
          <c:w val="0.5295"/>
          <c:h val="0.1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25"/>
          <c:w val="0.882"/>
          <c:h val="0.924"/>
        </c:manualLayout>
      </c:layout>
      <c:scatterChart>
        <c:scatterStyle val="lineMarker"/>
        <c:varyColors val="0"/>
        <c:ser>
          <c:idx val="2"/>
          <c:order val="0"/>
          <c:tx>
            <c:v>Euler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'Second Order'!$A$7:$A$39</c:f>
              <c:numCache/>
            </c:numRef>
          </c:xVal>
          <c:yVal>
            <c:numRef>
              <c:f>'Second Order'!$C$7:$C$39</c:f>
              <c:numCache/>
            </c:numRef>
          </c:yVal>
          <c:smooth val="0"/>
        </c:ser>
        <c:ser>
          <c:idx val="0"/>
          <c:order val="1"/>
          <c:tx>
            <c:v>Heun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'Second Order'!$A$7:$A$39</c:f>
              <c:numCache/>
            </c:numRef>
          </c:xVal>
          <c:yVal>
            <c:numRef>
              <c:f>'Second Order'!$H$7:$H$39</c:f>
              <c:numCache/>
            </c:numRef>
          </c:yVal>
          <c:smooth val="0"/>
        </c:ser>
        <c:ser>
          <c:idx val="1"/>
          <c:order val="2"/>
          <c:tx>
            <c:v>Exact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Order'!$A$7:$A$39</c:f>
              <c:numCache/>
            </c:numRef>
          </c:xVal>
          <c:yVal>
            <c:numRef>
              <c:f>'Second Order'!$H$7:$H$39</c:f>
              <c:numCache/>
            </c:numRef>
          </c:yVal>
          <c:smooth val="0"/>
        </c:ser>
        <c:axId val="10473963"/>
        <c:axId val="27156804"/>
      </c:scatterChart>
      <c:valAx>
        <c:axId val="1047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7156804"/>
        <c:crosses val="autoZero"/>
        <c:crossBetween val="midCat"/>
        <c:dispUnits/>
      </c:valAx>
      <c:valAx>
        <c:axId val="27156804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047396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35"/>
          <c:y val="0.09325"/>
          <c:w val="0.20975"/>
          <c:h val="0.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175"/>
          <c:w val="0.8912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Collocation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'BVP-Spectral'!$D$17:$D$23</c:f>
              <c:numCache/>
            </c:numRef>
          </c:xVal>
          <c:yVal>
            <c:numRef>
              <c:f>'BVP-Spectral'!$F$17:$F$23</c:f>
              <c:numCache/>
            </c:numRef>
          </c:yVal>
          <c:smooth val="0"/>
        </c:ser>
        <c:ser>
          <c:idx val="1"/>
          <c:order val="1"/>
          <c:tx>
            <c:v>Solution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'BVP-Spectral'!$B$31:$B$55</c:f>
              <c:numCache/>
            </c:numRef>
          </c:xVal>
          <c:yVal>
            <c:numRef>
              <c:f>'BVP-Spectral'!$D$31:$D$55</c:f>
              <c:numCache/>
            </c:numRef>
          </c:yVal>
          <c:smooth val="0"/>
        </c:ser>
        <c:ser>
          <c:idx val="2"/>
          <c:order val="2"/>
          <c:tx>
            <c:v>Exact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'BVP-Spectral'!$B$31:$B$55</c:f>
              <c:numCache/>
            </c:numRef>
          </c:xVal>
          <c:yVal>
            <c:numRef>
              <c:f>'BVP-Spectral'!$C$31:$C$55</c:f>
              <c:numCache/>
            </c:numRef>
          </c:yVal>
          <c:smooth val="0"/>
        </c:ser>
        <c:axId val="43084645"/>
        <c:axId val="52217486"/>
      </c:scatterChart>
      <c:valAx>
        <c:axId val="4308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2217486"/>
        <c:crosses val="autoZero"/>
        <c:crossBetween val="midCat"/>
        <c:dispUnits/>
      </c:valAx>
      <c:valAx>
        <c:axId val="52217486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308464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315"/>
          <c:y val="0.53425"/>
          <c:w val="0.3437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114300</xdr:rowOff>
    </xdr:from>
    <xdr:to>
      <xdr:col>6</xdr:col>
      <xdr:colOff>9525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76200" y="1524000"/>
        <a:ext cx="35909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26</xdr:row>
      <xdr:rowOff>9525</xdr:rowOff>
    </xdr:from>
    <xdr:to>
      <xdr:col>6</xdr:col>
      <xdr:colOff>95250</xdr:colOff>
      <xdr:row>39</xdr:row>
      <xdr:rowOff>152400</xdr:rowOff>
    </xdr:to>
    <xdr:graphicFrame>
      <xdr:nvGraphicFramePr>
        <xdr:cNvPr id="2" name="Chart 3"/>
        <xdr:cNvGraphicFramePr/>
      </xdr:nvGraphicFramePr>
      <xdr:xfrm>
        <a:off x="238125" y="4505325"/>
        <a:ext cx="35147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76200</xdr:rowOff>
    </xdr:from>
    <xdr:to>
      <xdr:col>7</xdr:col>
      <xdr:colOff>409575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00050" y="2343150"/>
        <a:ext cx="4276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9</xdr:row>
      <xdr:rowOff>19050</xdr:rowOff>
    </xdr:from>
    <xdr:to>
      <xdr:col>17</xdr:col>
      <xdr:colOff>104775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6057900" y="1638300"/>
        <a:ext cx="46863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="75" zoomScaleNormal="75" workbookViewId="0" topLeftCell="A1">
      <selection activeCell="W33" sqref="W33"/>
    </sheetView>
  </sheetViews>
  <sheetFormatPr defaultColWidth="9.140625" defaultRowHeight="15"/>
  <cols>
    <col min="7" max="7" width="10.28125" style="0" customWidth="1"/>
  </cols>
  <sheetData>
    <row r="1" ht="15">
      <c r="A1" s="7" t="s">
        <v>24</v>
      </c>
    </row>
    <row r="2" ht="15">
      <c r="A2" s="7"/>
    </row>
    <row r="3" spans="1:2" ht="13.5">
      <c r="A3" t="s">
        <v>0</v>
      </c>
      <c r="B3">
        <v>2</v>
      </c>
    </row>
    <row r="4" spans="1:3" ht="13.5">
      <c r="A4" t="s">
        <v>3</v>
      </c>
      <c r="B4">
        <v>0.1</v>
      </c>
      <c r="C4">
        <v>0.2</v>
      </c>
    </row>
    <row r="5" spans="15:18" ht="13.5">
      <c r="O5" s="25" t="s">
        <v>36</v>
      </c>
      <c r="P5" s="25"/>
      <c r="Q5" s="25"/>
      <c r="R5" s="25"/>
    </row>
    <row r="6" spans="1:18" s="3" customFormat="1" ht="13.5">
      <c r="A6" s="3" t="s">
        <v>1</v>
      </c>
      <c r="B6" s="13" t="s">
        <v>4</v>
      </c>
      <c r="C6" s="3" t="s">
        <v>1</v>
      </c>
      <c r="D6" s="13" t="s">
        <v>5</v>
      </c>
      <c r="E6" s="6" t="s">
        <v>6</v>
      </c>
      <c r="F6" s="5" t="s">
        <v>7</v>
      </c>
      <c r="G6" s="5" t="s">
        <v>8</v>
      </c>
      <c r="H6" s="29" t="s">
        <v>9</v>
      </c>
      <c r="I6" s="29"/>
      <c r="J6" s="29"/>
      <c r="K6" s="29"/>
      <c r="L6" s="29"/>
      <c r="O6" s="28" t="s">
        <v>34</v>
      </c>
      <c r="P6" s="26"/>
      <c r="Q6" s="26"/>
      <c r="R6" s="26"/>
    </row>
    <row r="7" spans="2:18" ht="13.5">
      <c r="B7" s="12"/>
      <c r="D7" s="12"/>
      <c r="E7" s="8"/>
      <c r="F7" s="10"/>
      <c r="G7" s="10"/>
      <c r="O7" s="25" t="s">
        <v>35</v>
      </c>
      <c r="P7" s="25" t="s">
        <v>4</v>
      </c>
      <c r="Q7" s="25" t="s">
        <v>6</v>
      </c>
      <c r="R7" s="25" t="s">
        <v>11</v>
      </c>
    </row>
    <row r="8" spans="1:21" ht="13.5">
      <c r="A8" s="1">
        <v>0</v>
      </c>
      <c r="B8" s="14">
        <v>1</v>
      </c>
      <c r="C8">
        <v>0</v>
      </c>
      <c r="D8" s="12">
        <v>1</v>
      </c>
      <c r="E8" s="9">
        <f aca="true" t="shared" si="0" ref="E8:E41">$B$8*EXP(-$B$3*A8)</f>
        <v>1</v>
      </c>
      <c r="F8" s="11"/>
      <c r="G8" s="11">
        <v>1</v>
      </c>
      <c r="H8" s="2"/>
      <c r="L8" s="2">
        <v>1</v>
      </c>
      <c r="O8" s="27">
        <f>A8</f>
        <v>0</v>
      </c>
      <c r="P8" s="27">
        <f>B8</f>
        <v>1</v>
      </c>
      <c r="Q8" s="27">
        <f aca="true" t="shared" si="1" ref="Q8:Q41">E8</f>
        <v>1</v>
      </c>
      <c r="R8" s="27">
        <f aca="true" t="shared" si="2" ref="R8:R41">G8</f>
        <v>1</v>
      </c>
      <c r="U8" s="1"/>
    </row>
    <row r="9" spans="1:18" ht="13.5">
      <c r="A9" s="1">
        <f>A8+$B$4</f>
        <v>0.1</v>
      </c>
      <c r="B9" s="14">
        <f>B8+$B$4*(-$B$3*B8)</f>
        <v>0.8</v>
      </c>
      <c r="C9" s="1">
        <f>C8+$C$4</f>
        <v>0.2</v>
      </c>
      <c r="D9" s="14">
        <f>D8+$C$4*(-$B$3*D8)</f>
        <v>0.6</v>
      </c>
      <c r="E9" s="9">
        <f t="shared" si="0"/>
        <v>0.8187307530779818</v>
      </c>
      <c r="F9" s="11">
        <f>G8+$B$4*(-$B$3*G8)</f>
        <v>0.8</v>
      </c>
      <c r="G9" s="11">
        <f>G8+0.5*$B$4*(-$B$3)*(G8+F9)</f>
        <v>0.82</v>
      </c>
      <c r="H9" s="2">
        <f>L8+$B$4*(-$B$3*L8)</f>
        <v>0.8</v>
      </c>
      <c r="I9" s="2">
        <f>L8+0.5*$B$4*(-$B$3)*(L8+H9)</f>
        <v>0.82</v>
      </c>
      <c r="J9" s="2">
        <f>L8+0.5*$B$4*(-$B$3)*(L8+I9)</f>
        <v>0.8180000000000001</v>
      </c>
      <c r="K9" s="2">
        <f>L8+0.5*$B$4*(-$B$3)*(L8+J9)</f>
        <v>0.8182</v>
      </c>
      <c r="L9" s="2">
        <f>L8+0.5*$B$4*(-$B$3)*(L8+K9)</f>
        <v>0.81818</v>
      </c>
      <c r="O9" s="27">
        <f aca="true" t="shared" si="3" ref="O9:O41">A9</f>
        <v>0.1</v>
      </c>
      <c r="P9" s="27">
        <f aca="true" t="shared" si="4" ref="P9:P41">B9</f>
        <v>0.8</v>
      </c>
      <c r="Q9" s="27">
        <f t="shared" si="1"/>
        <v>0.8187307530779818</v>
      </c>
      <c r="R9" s="27">
        <f t="shared" si="2"/>
        <v>0.82</v>
      </c>
    </row>
    <row r="10" spans="1:18" ht="13.5">
      <c r="A10" s="1">
        <f aca="true" t="shared" si="5" ref="A10:A41">A9+$B$4</f>
        <v>0.2</v>
      </c>
      <c r="B10" s="14">
        <f aca="true" t="shared" si="6" ref="B10:B41">B9+$B$4*(-$B$3*B9)</f>
        <v>0.64</v>
      </c>
      <c r="C10" s="1">
        <f aca="true" t="shared" si="7" ref="C10:C25">C9+$C$4</f>
        <v>0.4</v>
      </c>
      <c r="D10" s="14">
        <f aca="true" t="shared" si="8" ref="D10:D25">D9+$C$4*(-$B$3*D9)</f>
        <v>0.36</v>
      </c>
      <c r="E10" s="9">
        <f t="shared" si="0"/>
        <v>0.6703200460356393</v>
      </c>
      <c r="F10" s="11">
        <f aca="true" t="shared" si="9" ref="F10:F41">G9+$B$4*(-$B$3*G9)</f>
        <v>0.6559999999999999</v>
      </c>
      <c r="G10" s="11">
        <f aca="true" t="shared" si="10" ref="G10:G41">G9+0.5*$B$4*(-$B$3)*(G9+F10)</f>
        <v>0.6723999999999999</v>
      </c>
      <c r="H10" s="2">
        <f>L9+$B$4*(-$B$3*L9)</f>
        <v>0.654544</v>
      </c>
      <c r="I10" s="2">
        <f>L9+0.5*$B$4*(-$B$3)*(L9+H10)</f>
        <v>0.6709076</v>
      </c>
      <c r="J10" s="2">
        <f>L9+0.5*$B$4*(-$B$3)*(L9+I10)</f>
        <v>0.66927124</v>
      </c>
      <c r="K10" s="2">
        <f>L9+0.5*$B$4*(-$B$3)*(L9+J10)</f>
        <v>0.669434876</v>
      </c>
      <c r="L10" s="2">
        <f>L9+0.5*$B$4*(-$B$3)*(L9+K10)</f>
        <v>0.6694185124</v>
      </c>
      <c r="O10" s="27">
        <f t="shared" si="3"/>
        <v>0.2</v>
      </c>
      <c r="P10" s="27">
        <f t="shared" si="4"/>
        <v>0.64</v>
      </c>
      <c r="Q10" s="27">
        <f t="shared" si="1"/>
        <v>0.6703200460356393</v>
      </c>
      <c r="R10" s="27">
        <f t="shared" si="2"/>
        <v>0.6723999999999999</v>
      </c>
    </row>
    <row r="11" spans="1:18" ht="13.5">
      <c r="A11" s="1">
        <f t="shared" si="5"/>
        <v>0.30000000000000004</v>
      </c>
      <c r="B11" s="14">
        <f t="shared" si="6"/>
        <v>0.512</v>
      </c>
      <c r="C11" s="1">
        <f t="shared" si="7"/>
        <v>0.6000000000000001</v>
      </c>
      <c r="D11" s="14">
        <f t="shared" si="8"/>
        <v>0.216</v>
      </c>
      <c r="E11" s="9">
        <f t="shared" si="0"/>
        <v>0.5488116360940264</v>
      </c>
      <c r="F11" s="11">
        <f t="shared" si="9"/>
        <v>0.53792</v>
      </c>
      <c r="G11" s="11">
        <f t="shared" si="10"/>
        <v>0.5513679999999999</v>
      </c>
      <c r="H11" s="2">
        <f aca="true" t="shared" si="11" ref="H11:H41">L10+$B$4*(-$B$3*L10)</f>
        <v>0.53553480992</v>
      </c>
      <c r="I11" s="2">
        <f aca="true" t="shared" si="12" ref="I11:I41">L10+0.5*$B$4*(-$B$3)*(L10+H11)</f>
        <v>0.548923180168</v>
      </c>
      <c r="J11" s="2">
        <f aca="true" t="shared" si="13" ref="J11:J41">L10+0.5*$B$4*(-$B$3)*(L10+I11)</f>
        <v>0.5475843431432</v>
      </c>
      <c r="K11" s="2">
        <f aca="true" t="shared" si="14" ref="K11:K41">L10+0.5*$B$4*(-$B$3)*(L10+J11)</f>
        <v>0.5477182268456801</v>
      </c>
      <c r="L11" s="2">
        <f aca="true" t="shared" si="15" ref="L11:L41">L10+0.5*$B$4*(-$B$3)*(L10+K11)</f>
        <v>0.547704838475432</v>
      </c>
      <c r="O11" s="27">
        <f t="shared" si="3"/>
        <v>0.30000000000000004</v>
      </c>
      <c r="P11" s="27">
        <f t="shared" si="4"/>
        <v>0.512</v>
      </c>
      <c r="Q11" s="27">
        <f t="shared" si="1"/>
        <v>0.5488116360940264</v>
      </c>
      <c r="R11" s="27">
        <f t="shared" si="2"/>
        <v>0.5513679999999999</v>
      </c>
    </row>
    <row r="12" spans="1:18" ht="13.5">
      <c r="A12" s="1">
        <f t="shared" si="5"/>
        <v>0.4</v>
      </c>
      <c r="B12" s="14">
        <f t="shared" si="6"/>
        <v>0.4096</v>
      </c>
      <c r="C12" s="1">
        <f t="shared" si="7"/>
        <v>0.8</v>
      </c>
      <c r="D12" s="14">
        <f t="shared" si="8"/>
        <v>0.1296</v>
      </c>
      <c r="E12" s="9">
        <f t="shared" si="0"/>
        <v>0.44932896411722156</v>
      </c>
      <c r="F12" s="11">
        <f t="shared" si="9"/>
        <v>0.4410943999999999</v>
      </c>
      <c r="G12" s="11">
        <f t="shared" si="10"/>
        <v>0.4521217599999999</v>
      </c>
      <c r="H12" s="2">
        <f t="shared" si="11"/>
        <v>0.43816387078034563</v>
      </c>
      <c r="I12" s="2">
        <f t="shared" si="12"/>
        <v>0.4491179675498543</v>
      </c>
      <c r="J12" s="2">
        <f t="shared" si="13"/>
        <v>0.4480225578729034</v>
      </c>
      <c r="K12" s="2">
        <f t="shared" si="14"/>
        <v>0.4481320988405985</v>
      </c>
      <c r="L12" s="2">
        <f t="shared" si="15"/>
        <v>0.448121144743829</v>
      </c>
      <c r="O12" s="27">
        <f t="shared" si="3"/>
        <v>0.4</v>
      </c>
      <c r="P12" s="27">
        <f t="shared" si="4"/>
        <v>0.4096</v>
      </c>
      <c r="Q12" s="27">
        <f t="shared" si="1"/>
        <v>0.44932896411722156</v>
      </c>
      <c r="R12" s="27">
        <f t="shared" si="2"/>
        <v>0.4521217599999999</v>
      </c>
    </row>
    <row r="13" spans="1:18" ht="13.5">
      <c r="A13" s="1">
        <f t="shared" si="5"/>
        <v>0.5</v>
      </c>
      <c r="B13" s="14">
        <f t="shared" si="6"/>
        <v>0.32768</v>
      </c>
      <c r="C13" s="1">
        <f t="shared" si="7"/>
        <v>1</v>
      </c>
      <c r="D13" s="14">
        <f t="shared" si="8"/>
        <v>0.07776</v>
      </c>
      <c r="E13" s="9">
        <f t="shared" si="0"/>
        <v>0.36787944117144233</v>
      </c>
      <c r="F13" s="11">
        <f t="shared" si="9"/>
        <v>0.3616974079999999</v>
      </c>
      <c r="G13" s="11">
        <f t="shared" si="10"/>
        <v>0.37073984319999986</v>
      </c>
      <c r="H13" s="2">
        <f t="shared" si="11"/>
        <v>0.3584969157950632</v>
      </c>
      <c r="I13" s="2">
        <f t="shared" si="12"/>
        <v>0.3674593386899398</v>
      </c>
      <c r="J13" s="2">
        <f t="shared" si="13"/>
        <v>0.36656309640045215</v>
      </c>
      <c r="K13" s="2">
        <f t="shared" si="14"/>
        <v>0.3666527206294009</v>
      </c>
      <c r="L13" s="2">
        <f t="shared" si="15"/>
        <v>0.366643758206506</v>
      </c>
      <c r="O13" s="27">
        <f t="shared" si="3"/>
        <v>0.5</v>
      </c>
      <c r="P13" s="27">
        <f t="shared" si="4"/>
        <v>0.32768</v>
      </c>
      <c r="Q13" s="27">
        <f t="shared" si="1"/>
        <v>0.36787944117144233</v>
      </c>
      <c r="R13" s="27">
        <f t="shared" si="2"/>
        <v>0.37073984319999986</v>
      </c>
    </row>
    <row r="14" spans="1:18" ht="13.5">
      <c r="A14" s="1">
        <f t="shared" si="5"/>
        <v>0.6</v>
      </c>
      <c r="B14" s="14">
        <f t="shared" si="6"/>
        <v>0.26214400000000004</v>
      </c>
      <c r="C14" s="1">
        <f t="shared" si="7"/>
        <v>1.2</v>
      </c>
      <c r="D14" s="14">
        <f t="shared" si="8"/>
        <v>0.046655999999999996</v>
      </c>
      <c r="E14" s="9">
        <f t="shared" si="0"/>
        <v>0.30119421191220214</v>
      </c>
      <c r="F14" s="11">
        <f t="shared" si="9"/>
        <v>0.2965918745599999</v>
      </c>
      <c r="G14" s="11">
        <f t="shared" si="10"/>
        <v>0.3040066714239999</v>
      </c>
      <c r="H14" s="2">
        <f t="shared" si="11"/>
        <v>0.2933150065652048</v>
      </c>
      <c r="I14" s="2">
        <f t="shared" si="12"/>
        <v>0.30064788172933493</v>
      </c>
      <c r="J14" s="2">
        <f t="shared" si="13"/>
        <v>0.29991459421292194</v>
      </c>
      <c r="K14" s="2">
        <f t="shared" si="14"/>
        <v>0.2999879229645632</v>
      </c>
      <c r="L14" s="2">
        <f t="shared" si="15"/>
        <v>0.2999805900893991</v>
      </c>
      <c r="O14" s="27">
        <f t="shared" si="3"/>
        <v>0.6</v>
      </c>
      <c r="P14" s="27">
        <f t="shared" si="4"/>
        <v>0.26214400000000004</v>
      </c>
      <c r="Q14" s="27">
        <f t="shared" si="1"/>
        <v>0.30119421191220214</v>
      </c>
      <c r="R14" s="27">
        <f t="shared" si="2"/>
        <v>0.3040066714239999</v>
      </c>
    </row>
    <row r="15" spans="1:18" ht="13.5">
      <c r="A15" s="1">
        <f t="shared" si="5"/>
        <v>0.7</v>
      </c>
      <c r="B15" s="14">
        <f t="shared" si="6"/>
        <v>0.20971520000000005</v>
      </c>
      <c r="C15" s="1">
        <f t="shared" si="7"/>
        <v>1.4</v>
      </c>
      <c r="D15" s="14">
        <f t="shared" si="8"/>
        <v>0.027993599999999997</v>
      </c>
      <c r="E15" s="9">
        <f t="shared" si="0"/>
        <v>0.2465969639416065</v>
      </c>
      <c r="F15" s="11">
        <f t="shared" si="9"/>
        <v>0.24320533713919992</v>
      </c>
      <c r="G15" s="11">
        <f t="shared" si="10"/>
        <v>0.2492854705676799</v>
      </c>
      <c r="H15" s="2">
        <f t="shared" si="11"/>
        <v>0.23998447207151927</v>
      </c>
      <c r="I15" s="2">
        <f t="shared" si="12"/>
        <v>0.24598408387330725</v>
      </c>
      <c r="J15" s="2">
        <f t="shared" si="13"/>
        <v>0.24538412269312845</v>
      </c>
      <c r="K15" s="2">
        <f t="shared" si="14"/>
        <v>0.24544411881114633</v>
      </c>
      <c r="L15" s="2">
        <f t="shared" si="15"/>
        <v>0.24543811919934455</v>
      </c>
      <c r="O15" s="27">
        <f t="shared" si="3"/>
        <v>0.7</v>
      </c>
      <c r="P15" s="27">
        <f t="shared" si="4"/>
        <v>0.20971520000000005</v>
      </c>
      <c r="Q15" s="27">
        <f t="shared" si="1"/>
        <v>0.2465969639416065</v>
      </c>
      <c r="R15" s="27">
        <f t="shared" si="2"/>
        <v>0.2492854705676799</v>
      </c>
    </row>
    <row r="16" spans="1:18" ht="13.5">
      <c r="A16" s="1">
        <f t="shared" si="5"/>
        <v>0.7999999999999999</v>
      </c>
      <c r="B16" s="14">
        <f t="shared" si="6"/>
        <v>0.16777216000000003</v>
      </c>
      <c r="C16" s="1">
        <f t="shared" si="7"/>
        <v>1.5999999999999999</v>
      </c>
      <c r="D16" s="14">
        <f t="shared" si="8"/>
        <v>0.016796159999999997</v>
      </c>
      <c r="E16" s="9">
        <f t="shared" si="0"/>
        <v>0.20189651799465544</v>
      </c>
      <c r="F16" s="11">
        <f t="shared" si="9"/>
        <v>0.19942837645414394</v>
      </c>
      <c r="G16" s="11">
        <f t="shared" si="10"/>
        <v>0.20441408586549753</v>
      </c>
      <c r="H16" s="2">
        <f t="shared" si="11"/>
        <v>0.19635049535947563</v>
      </c>
      <c r="I16" s="2">
        <f t="shared" si="12"/>
        <v>0.20125925774346254</v>
      </c>
      <c r="J16" s="2">
        <f t="shared" si="13"/>
        <v>0.20076838150506385</v>
      </c>
      <c r="K16" s="2">
        <f t="shared" si="14"/>
        <v>0.20081746912890372</v>
      </c>
      <c r="L16" s="2">
        <f t="shared" si="15"/>
        <v>0.20081256036651973</v>
      </c>
      <c r="O16" s="27">
        <f t="shared" si="3"/>
        <v>0.7999999999999999</v>
      </c>
      <c r="P16" s="27">
        <f t="shared" si="4"/>
        <v>0.16777216000000003</v>
      </c>
      <c r="Q16" s="27">
        <f t="shared" si="1"/>
        <v>0.20189651799465544</v>
      </c>
      <c r="R16" s="27">
        <f t="shared" si="2"/>
        <v>0.20441408586549753</v>
      </c>
    </row>
    <row r="17" spans="1:18" ht="13.5">
      <c r="A17" s="1">
        <f t="shared" si="5"/>
        <v>0.8999999999999999</v>
      </c>
      <c r="B17" s="14">
        <f t="shared" si="6"/>
        <v>0.13421772800000004</v>
      </c>
      <c r="C17" s="1">
        <f t="shared" si="7"/>
        <v>1.7999999999999998</v>
      </c>
      <c r="D17" s="14">
        <f t="shared" si="8"/>
        <v>0.010077695999999997</v>
      </c>
      <c r="E17" s="9">
        <f t="shared" si="0"/>
        <v>0.16529888822158656</v>
      </c>
      <c r="F17" s="11">
        <f t="shared" si="9"/>
        <v>0.16353126869239804</v>
      </c>
      <c r="G17" s="11">
        <f t="shared" si="10"/>
        <v>0.16761955040970797</v>
      </c>
      <c r="H17" s="2">
        <f t="shared" si="11"/>
        <v>0.16065004829321577</v>
      </c>
      <c r="I17" s="2">
        <f t="shared" si="12"/>
        <v>0.16466629950054618</v>
      </c>
      <c r="J17" s="2">
        <f t="shared" si="13"/>
        <v>0.16426467437981312</v>
      </c>
      <c r="K17" s="2">
        <f t="shared" si="14"/>
        <v>0.16430483689188644</v>
      </c>
      <c r="L17" s="2">
        <f t="shared" si="15"/>
        <v>0.1643008206406791</v>
      </c>
      <c r="O17" s="27">
        <f t="shared" si="3"/>
        <v>0.8999999999999999</v>
      </c>
      <c r="P17" s="27">
        <f t="shared" si="4"/>
        <v>0.13421772800000004</v>
      </c>
      <c r="Q17" s="27">
        <f t="shared" si="1"/>
        <v>0.16529888822158656</v>
      </c>
      <c r="R17" s="27">
        <f t="shared" si="2"/>
        <v>0.16761955040970797</v>
      </c>
    </row>
    <row r="18" spans="1:18" ht="13.5">
      <c r="A18" s="1">
        <f t="shared" si="5"/>
        <v>0.9999999999999999</v>
      </c>
      <c r="B18" s="14">
        <f t="shared" si="6"/>
        <v>0.10737418240000003</v>
      </c>
      <c r="C18" s="1">
        <f t="shared" si="7"/>
        <v>1.9999999999999998</v>
      </c>
      <c r="D18" s="14">
        <f t="shared" si="8"/>
        <v>0.006046617599999998</v>
      </c>
      <c r="E18" s="9">
        <f t="shared" si="0"/>
        <v>0.13533528323661273</v>
      </c>
      <c r="F18" s="11">
        <f t="shared" si="9"/>
        <v>0.13409564032776639</v>
      </c>
      <c r="G18" s="11">
        <f t="shared" si="10"/>
        <v>0.13744803133596054</v>
      </c>
      <c r="H18" s="2">
        <f t="shared" si="11"/>
        <v>0.13144065651254327</v>
      </c>
      <c r="I18" s="2">
        <f t="shared" si="12"/>
        <v>0.13472667292535687</v>
      </c>
      <c r="J18" s="2">
        <f t="shared" si="13"/>
        <v>0.1343980712840755</v>
      </c>
      <c r="K18" s="2">
        <f t="shared" si="14"/>
        <v>0.13443093144820364</v>
      </c>
      <c r="L18" s="2">
        <f t="shared" si="15"/>
        <v>0.13442764543179084</v>
      </c>
      <c r="M18" s="4"/>
      <c r="O18" s="27">
        <f t="shared" si="3"/>
        <v>0.9999999999999999</v>
      </c>
      <c r="P18" s="27">
        <f t="shared" si="4"/>
        <v>0.10737418240000003</v>
      </c>
      <c r="Q18" s="27">
        <f t="shared" si="1"/>
        <v>0.13533528323661273</v>
      </c>
      <c r="R18" s="27">
        <f t="shared" si="2"/>
        <v>0.13744803133596054</v>
      </c>
    </row>
    <row r="19" spans="1:18" ht="13.5">
      <c r="A19" s="1">
        <f t="shared" si="5"/>
        <v>1.0999999999999999</v>
      </c>
      <c r="B19" s="14">
        <f t="shared" si="6"/>
        <v>0.08589934592000002</v>
      </c>
      <c r="C19" s="1">
        <f t="shared" si="7"/>
        <v>2.1999999999999997</v>
      </c>
      <c r="D19" s="14">
        <f t="shared" si="8"/>
        <v>0.003627970559999999</v>
      </c>
      <c r="E19" s="9">
        <f t="shared" si="0"/>
        <v>0.11080315836233391</v>
      </c>
      <c r="F19" s="11">
        <f t="shared" si="9"/>
        <v>0.10995842506876843</v>
      </c>
      <c r="G19" s="11">
        <f t="shared" si="10"/>
        <v>0.11270738569548763</v>
      </c>
      <c r="H19" s="2">
        <f t="shared" si="11"/>
        <v>0.10754211634543268</v>
      </c>
      <c r="I19" s="2">
        <f t="shared" si="12"/>
        <v>0.11023066925406849</v>
      </c>
      <c r="J19" s="2">
        <f t="shared" si="13"/>
        <v>0.1099618139632049</v>
      </c>
      <c r="K19" s="2">
        <f t="shared" si="14"/>
        <v>0.10998869949229126</v>
      </c>
      <c r="L19" s="2">
        <f t="shared" si="15"/>
        <v>0.10998601093938262</v>
      </c>
      <c r="O19" s="27">
        <f t="shared" si="3"/>
        <v>1.0999999999999999</v>
      </c>
      <c r="P19" s="27">
        <f t="shared" si="4"/>
        <v>0.08589934592000002</v>
      </c>
      <c r="Q19" s="27">
        <f t="shared" si="1"/>
        <v>0.11080315836233391</v>
      </c>
      <c r="R19" s="27">
        <f t="shared" si="2"/>
        <v>0.11270738569548763</v>
      </c>
    </row>
    <row r="20" spans="1:18" ht="13.5">
      <c r="A20" s="1">
        <f t="shared" si="5"/>
        <v>1.2</v>
      </c>
      <c r="B20" s="14">
        <f t="shared" si="6"/>
        <v>0.06871947673600001</v>
      </c>
      <c r="C20" s="1">
        <f t="shared" si="7"/>
        <v>2.4</v>
      </c>
      <c r="D20" s="14">
        <f t="shared" si="8"/>
        <v>0.002176782335999999</v>
      </c>
      <c r="E20" s="9">
        <f t="shared" si="0"/>
        <v>0.09071795328941251</v>
      </c>
      <c r="F20" s="11">
        <f t="shared" si="9"/>
        <v>0.0901659085563901</v>
      </c>
      <c r="G20" s="11">
        <f t="shared" si="10"/>
        <v>0.09242005627029987</v>
      </c>
      <c r="H20" s="2">
        <f t="shared" si="11"/>
        <v>0.0879888087515061</v>
      </c>
      <c r="I20" s="2">
        <f t="shared" si="12"/>
        <v>0.09018852897029375</v>
      </c>
      <c r="J20" s="2">
        <f t="shared" si="13"/>
        <v>0.08996855694841499</v>
      </c>
      <c r="K20" s="2">
        <f t="shared" si="14"/>
        <v>0.08999055415060286</v>
      </c>
      <c r="L20" s="2">
        <f t="shared" si="15"/>
        <v>0.08998835443038407</v>
      </c>
      <c r="O20" s="27">
        <f t="shared" si="3"/>
        <v>1.2</v>
      </c>
      <c r="P20" s="27">
        <f t="shared" si="4"/>
        <v>0.06871947673600001</v>
      </c>
      <c r="Q20" s="27">
        <f t="shared" si="1"/>
        <v>0.09071795328941251</v>
      </c>
      <c r="R20" s="27">
        <f t="shared" si="2"/>
        <v>0.09242005627029987</v>
      </c>
    </row>
    <row r="21" spans="1:18" ht="13.5">
      <c r="A21" s="1">
        <f t="shared" si="5"/>
        <v>1.3</v>
      </c>
      <c r="B21" s="14">
        <f t="shared" si="6"/>
        <v>0.05497558138880001</v>
      </c>
      <c r="C21" s="1">
        <f t="shared" si="7"/>
        <v>2.6</v>
      </c>
      <c r="D21" s="14">
        <f t="shared" si="8"/>
        <v>0.0013060694015999993</v>
      </c>
      <c r="E21" s="9">
        <f t="shared" si="0"/>
        <v>0.07427357821433388</v>
      </c>
      <c r="F21" s="11">
        <f t="shared" si="9"/>
        <v>0.07393604501623989</v>
      </c>
      <c r="G21" s="11">
        <f t="shared" si="10"/>
        <v>0.0757844461416459</v>
      </c>
      <c r="H21" s="2">
        <f t="shared" si="11"/>
        <v>0.07199068354430725</v>
      </c>
      <c r="I21" s="2">
        <f t="shared" si="12"/>
        <v>0.07379045063291494</v>
      </c>
      <c r="J21" s="2">
        <f t="shared" si="13"/>
        <v>0.07361047392405416</v>
      </c>
      <c r="K21" s="2">
        <f t="shared" si="14"/>
        <v>0.07362847159494024</v>
      </c>
      <c r="L21" s="2">
        <f t="shared" si="15"/>
        <v>0.07362667182785164</v>
      </c>
      <c r="O21" s="27">
        <f t="shared" si="3"/>
        <v>1.3</v>
      </c>
      <c r="P21" s="27">
        <f t="shared" si="4"/>
        <v>0.05497558138880001</v>
      </c>
      <c r="Q21" s="27">
        <f t="shared" si="1"/>
        <v>0.07427357821433388</v>
      </c>
      <c r="R21" s="27">
        <f t="shared" si="2"/>
        <v>0.0757844461416459</v>
      </c>
    </row>
    <row r="22" spans="1:18" ht="13.5">
      <c r="A22" s="1">
        <f t="shared" si="5"/>
        <v>1.4000000000000001</v>
      </c>
      <c r="B22" s="14">
        <f t="shared" si="6"/>
        <v>0.04398046511104001</v>
      </c>
      <c r="C22" s="1">
        <f t="shared" si="7"/>
        <v>2.8000000000000003</v>
      </c>
      <c r="D22" s="14">
        <f t="shared" si="8"/>
        <v>0.0007836416409599996</v>
      </c>
      <c r="E22" s="9">
        <f t="shared" si="0"/>
        <v>0.06081006262521795</v>
      </c>
      <c r="F22" s="11">
        <f t="shared" si="9"/>
        <v>0.06062755691331671</v>
      </c>
      <c r="G22" s="11">
        <f t="shared" si="10"/>
        <v>0.062143245836149635</v>
      </c>
      <c r="H22" s="2">
        <f t="shared" si="11"/>
        <v>0.05890133746228131</v>
      </c>
      <c r="I22" s="2">
        <f t="shared" si="12"/>
        <v>0.06037387089883835</v>
      </c>
      <c r="J22" s="2">
        <f t="shared" si="13"/>
        <v>0.06022661755518264</v>
      </c>
      <c r="K22" s="2">
        <f t="shared" si="14"/>
        <v>0.06024134288954821</v>
      </c>
      <c r="L22" s="2">
        <f t="shared" si="15"/>
        <v>0.060239870356111655</v>
      </c>
      <c r="O22" s="27">
        <f t="shared" si="3"/>
        <v>1.4000000000000001</v>
      </c>
      <c r="P22" s="27">
        <f t="shared" si="4"/>
        <v>0.04398046511104001</v>
      </c>
      <c r="Q22" s="27">
        <f t="shared" si="1"/>
        <v>0.06081006262521795</v>
      </c>
      <c r="R22" s="27">
        <f t="shared" si="2"/>
        <v>0.062143245836149635</v>
      </c>
    </row>
    <row r="23" spans="1:18" ht="13.5">
      <c r="A23" s="1">
        <f t="shared" si="5"/>
        <v>1.5000000000000002</v>
      </c>
      <c r="B23" s="14">
        <f t="shared" si="6"/>
        <v>0.035184372088832</v>
      </c>
      <c r="C23" s="1">
        <f t="shared" si="7"/>
        <v>3.0000000000000004</v>
      </c>
      <c r="D23" s="14">
        <f t="shared" si="8"/>
        <v>0.00047018498457599973</v>
      </c>
      <c r="E23" s="9">
        <f t="shared" si="0"/>
        <v>0.049787068367863924</v>
      </c>
      <c r="F23" s="11">
        <f t="shared" si="9"/>
        <v>0.04971459666891971</v>
      </c>
      <c r="G23" s="11">
        <f t="shared" si="10"/>
        <v>0.0509574615856427</v>
      </c>
      <c r="H23" s="2">
        <f t="shared" si="11"/>
        <v>0.048191896284889325</v>
      </c>
      <c r="I23" s="2">
        <f t="shared" si="12"/>
        <v>0.04939669369201156</v>
      </c>
      <c r="J23" s="2">
        <f t="shared" si="13"/>
        <v>0.04927621395129933</v>
      </c>
      <c r="K23" s="2">
        <f t="shared" si="14"/>
        <v>0.04928826192537056</v>
      </c>
      <c r="L23" s="2">
        <f t="shared" si="15"/>
        <v>0.049287057127963434</v>
      </c>
      <c r="O23" s="27">
        <f t="shared" si="3"/>
        <v>1.5000000000000002</v>
      </c>
      <c r="P23" s="27">
        <f t="shared" si="4"/>
        <v>0.035184372088832</v>
      </c>
      <c r="Q23" s="27">
        <f t="shared" si="1"/>
        <v>0.049787068367863924</v>
      </c>
      <c r="R23" s="27">
        <f t="shared" si="2"/>
        <v>0.0509574615856427</v>
      </c>
    </row>
    <row r="24" spans="1:18" ht="13.5">
      <c r="A24" s="1">
        <f t="shared" si="5"/>
        <v>1.6000000000000003</v>
      </c>
      <c r="B24" s="14">
        <f t="shared" si="6"/>
        <v>0.028147497671065603</v>
      </c>
      <c r="C24" s="1">
        <f t="shared" si="7"/>
        <v>3.2000000000000006</v>
      </c>
      <c r="D24" s="14">
        <f t="shared" si="8"/>
        <v>0.00028211099074559984</v>
      </c>
      <c r="E24" s="9">
        <f t="shared" si="0"/>
        <v>0.04076220397836619</v>
      </c>
      <c r="F24" s="11">
        <f t="shared" si="9"/>
        <v>0.040765969268514154</v>
      </c>
      <c r="G24" s="11">
        <f t="shared" si="10"/>
        <v>0.04178511850022701</v>
      </c>
      <c r="H24" s="2">
        <f t="shared" si="11"/>
        <v>0.039429645702370744</v>
      </c>
      <c r="I24" s="2">
        <f t="shared" si="12"/>
        <v>0.04041538684493001</v>
      </c>
      <c r="J24" s="2">
        <f t="shared" si="13"/>
        <v>0.040316812730674084</v>
      </c>
      <c r="K24" s="2">
        <f t="shared" si="14"/>
        <v>0.04032667014209968</v>
      </c>
      <c r="L24" s="2">
        <f t="shared" si="15"/>
        <v>0.04032568440095712</v>
      </c>
      <c r="O24" s="27">
        <f t="shared" si="3"/>
        <v>1.6000000000000003</v>
      </c>
      <c r="P24" s="27">
        <f t="shared" si="4"/>
        <v>0.028147497671065603</v>
      </c>
      <c r="Q24" s="27">
        <f t="shared" si="1"/>
        <v>0.04076220397836619</v>
      </c>
      <c r="R24" s="27">
        <f t="shared" si="2"/>
        <v>0.04178511850022701</v>
      </c>
    </row>
    <row r="25" spans="1:18" ht="13.5">
      <c r="A25" s="1">
        <f t="shared" si="5"/>
        <v>1.7000000000000004</v>
      </c>
      <c r="B25" s="14">
        <f t="shared" si="6"/>
        <v>0.02251799813685248</v>
      </c>
      <c r="C25" s="1">
        <f t="shared" si="7"/>
        <v>3.400000000000001</v>
      </c>
      <c r="D25" s="14">
        <f t="shared" si="8"/>
        <v>0.00016926659444735988</v>
      </c>
      <c r="E25" s="9">
        <f t="shared" si="0"/>
        <v>0.03337326996032605</v>
      </c>
      <c r="F25" s="11">
        <f t="shared" si="9"/>
        <v>0.03342809480018161</v>
      </c>
      <c r="G25" s="11">
        <f t="shared" si="10"/>
        <v>0.03426379717018615</v>
      </c>
      <c r="H25" s="2">
        <f t="shared" si="11"/>
        <v>0.032260547520765695</v>
      </c>
      <c r="I25" s="2">
        <f t="shared" si="12"/>
        <v>0.03306706120878484</v>
      </c>
      <c r="J25" s="2">
        <f t="shared" si="13"/>
        <v>0.032986409839982925</v>
      </c>
      <c r="K25" s="2">
        <f t="shared" si="14"/>
        <v>0.032994474976863114</v>
      </c>
      <c r="L25" s="2">
        <f t="shared" si="15"/>
        <v>0.0329936684631751</v>
      </c>
      <c r="O25" s="27">
        <f t="shared" si="3"/>
        <v>1.7000000000000004</v>
      </c>
      <c r="P25" s="27">
        <f t="shared" si="4"/>
        <v>0.02251799813685248</v>
      </c>
      <c r="Q25" s="27">
        <f t="shared" si="1"/>
        <v>0.03337326996032605</v>
      </c>
      <c r="R25" s="27">
        <f t="shared" si="2"/>
        <v>0.03426379717018615</v>
      </c>
    </row>
    <row r="26" spans="1:18" ht="13.5">
      <c r="A26" s="1">
        <f t="shared" si="5"/>
        <v>1.8000000000000005</v>
      </c>
      <c r="B26" s="14">
        <f t="shared" si="6"/>
        <v>0.018014398509481985</v>
      </c>
      <c r="C26" s="1"/>
      <c r="D26" s="2"/>
      <c r="E26" s="9">
        <f t="shared" si="0"/>
        <v>0.027323722447292535</v>
      </c>
      <c r="F26" s="11">
        <f t="shared" si="9"/>
        <v>0.02741103773614892</v>
      </c>
      <c r="G26" s="11">
        <f t="shared" si="10"/>
        <v>0.02809631367955264</v>
      </c>
      <c r="H26" s="2">
        <f t="shared" si="11"/>
        <v>0.026394934770540078</v>
      </c>
      <c r="I26" s="2">
        <f t="shared" si="12"/>
        <v>0.02705480813980358</v>
      </c>
      <c r="J26" s="2">
        <f t="shared" si="13"/>
        <v>0.02698882080287723</v>
      </c>
      <c r="K26" s="2">
        <f t="shared" si="14"/>
        <v>0.026995419536569865</v>
      </c>
      <c r="L26" s="2">
        <f t="shared" si="15"/>
        <v>0.026994759663200602</v>
      </c>
      <c r="O26" s="27">
        <f t="shared" si="3"/>
        <v>1.8000000000000005</v>
      </c>
      <c r="P26" s="27">
        <f t="shared" si="4"/>
        <v>0.018014398509481985</v>
      </c>
      <c r="Q26" s="27">
        <f t="shared" si="1"/>
        <v>0.027323722447292535</v>
      </c>
      <c r="R26" s="27">
        <f t="shared" si="2"/>
        <v>0.02809631367955264</v>
      </c>
    </row>
    <row r="27" spans="1:18" ht="13.5">
      <c r="A27" s="1">
        <f t="shared" si="5"/>
        <v>1.9000000000000006</v>
      </c>
      <c r="B27" s="14">
        <f t="shared" si="6"/>
        <v>0.014411518807585589</v>
      </c>
      <c r="E27" s="9">
        <f t="shared" si="0"/>
        <v>0.02237077185616557</v>
      </c>
      <c r="F27" s="11">
        <f t="shared" si="9"/>
        <v>0.022477050943642114</v>
      </c>
      <c r="G27" s="11">
        <f t="shared" si="10"/>
        <v>0.023038977217233164</v>
      </c>
      <c r="H27" s="2">
        <f t="shared" si="11"/>
        <v>0.021595807730560482</v>
      </c>
      <c r="I27" s="2">
        <f t="shared" si="12"/>
        <v>0.022135702923824493</v>
      </c>
      <c r="J27" s="2">
        <f t="shared" si="13"/>
        <v>0.02208171340449809</v>
      </c>
      <c r="K27" s="2">
        <f t="shared" si="14"/>
        <v>0.02208711235643073</v>
      </c>
      <c r="L27" s="2">
        <f t="shared" si="15"/>
        <v>0.022086572461237467</v>
      </c>
      <c r="O27" s="27">
        <f t="shared" si="3"/>
        <v>1.9000000000000006</v>
      </c>
      <c r="P27" s="27">
        <f t="shared" si="4"/>
        <v>0.014411518807585589</v>
      </c>
      <c r="Q27" s="27">
        <f t="shared" si="1"/>
        <v>0.02237077185616557</v>
      </c>
      <c r="R27" s="27">
        <f t="shared" si="2"/>
        <v>0.023038977217233164</v>
      </c>
    </row>
    <row r="28" spans="1:18" ht="13.5">
      <c r="A28" s="1">
        <f t="shared" si="5"/>
        <v>2.0000000000000004</v>
      </c>
      <c r="B28" s="14">
        <f t="shared" si="6"/>
        <v>0.01152921504606847</v>
      </c>
      <c r="D28" s="2"/>
      <c r="E28" s="9">
        <f t="shared" si="0"/>
        <v>0.018315638888734165</v>
      </c>
      <c r="F28" s="11">
        <f t="shared" si="9"/>
        <v>0.018431181773786533</v>
      </c>
      <c r="G28" s="11">
        <f t="shared" si="10"/>
        <v>0.018891961318131194</v>
      </c>
      <c r="H28" s="2">
        <f t="shared" si="11"/>
        <v>0.017669257968989972</v>
      </c>
      <c r="I28" s="2">
        <f t="shared" si="12"/>
        <v>0.01811098941821472</v>
      </c>
      <c r="J28" s="2">
        <f t="shared" si="13"/>
        <v>0.01806681627329225</v>
      </c>
      <c r="K28" s="2">
        <f t="shared" si="14"/>
        <v>0.018071233587784494</v>
      </c>
      <c r="L28" s="2">
        <f t="shared" si="15"/>
        <v>0.01807079185633527</v>
      </c>
      <c r="O28" s="27">
        <f t="shared" si="3"/>
        <v>2.0000000000000004</v>
      </c>
      <c r="P28" s="27">
        <f t="shared" si="4"/>
        <v>0.01152921504606847</v>
      </c>
      <c r="Q28" s="27">
        <f t="shared" si="1"/>
        <v>0.018315638888734165</v>
      </c>
      <c r="R28" s="27">
        <f t="shared" si="2"/>
        <v>0.018891961318131194</v>
      </c>
    </row>
    <row r="29" spans="1:18" ht="13.5">
      <c r="A29" s="1">
        <f t="shared" si="5"/>
        <v>2.1000000000000005</v>
      </c>
      <c r="B29" s="14">
        <f t="shared" si="6"/>
        <v>0.009223372036854777</v>
      </c>
      <c r="E29" s="9">
        <f t="shared" si="0"/>
        <v>0.014995576820477691</v>
      </c>
      <c r="F29" s="11">
        <f t="shared" si="9"/>
        <v>0.015113569054504955</v>
      </c>
      <c r="G29" s="11">
        <f t="shared" si="10"/>
        <v>0.015491408280867579</v>
      </c>
      <c r="H29" s="2">
        <f t="shared" si="11"/>
        <v>0.014456633485068215</v>
      </c>
      <c r="I29" s="2">
        <f t="shared" si="12"/>
        <v>0.01481804932219492</v>
      </c>
      <c r="J29" s="2">
        <f t="shared" si="13"/>
        <v>0.01478190773848225</v>
      </c>
      <c r="K29" s="2">
        <f t="shared" si="14"/>
        <v>0.014785521896853518</v>
      </c>
      <c r="L29" s="2">
        <f t="shared" si="15"/>
        <v>0.01478516048101639</v>
      </c>
      <c r="O29" s="27">
        <f t="shared" si="3"/>
        <v>2.1000000000000005</v>
      </c>
      <c r="P29" s="27">
        <f t="shared" si="4"/>
        <v>0.009223372036854777</v>
      </c>
      <c r="Q29" s="27">
        <f t="shared" si="1"/>
        <v>0.014995576820477691</v>
      </c>
      <c r="R29" s="27">
        <f t="shared" si="2"/>
        <v>0.015491408280867579</v>
      </c>
    </row>
    <row r="30" spans="1:18" ht="13.5">
      <c r="A30" s="1">
        <f t="shared" si="5"/>
        <v>2.2000000000000006</v>
      </c>
      <c r="B30" s="14">
        <f t="shared" si="6"/>
        <v>0.007378697629483821</v>
      </c>
      <c r="D30" s="2"/>
      <c r="E30" s="9">
        <f t="shared" si="0"/>
        <v>0.012277339903068426</v>
      </c>
      <c r="F30" s="11">
        <f t="shared" si="9"/>
        <v>0.012393126624694063</v>
      </c>
      <c r="G30" s="11">
        <f t="shared" si="10"/>
        <v>0.012702954790311414</v>
      </c>
      <c r="H30" s="2">
        <f t="shared" si="11"/>
        <v>0.011828128384813112</v>
      </c>
      <c r="I30" s="2">
        <f t="shared" si="12"/>
        <v>0.01212383159443344</v>
      </c>
      <c r="J30" s="2">
        <f t="shared" si="13"/>
        <v>0.012094261273471407</v>
      </c>
      <c r="K30" s="2">
        <f t="shared" si="14"/>
        <v>0.01209721830556761</v>
      </c>
      <c r="L30" s="2">
        <f t="shared" si="15"/>
        <v>0.01209692260235799</v>
      </c>
      <c r="O30" s="27">
        <f t="shared" si="3"/>
        <v>2.2000000000000006</v>
      </c>
      <c r="P30" s="27">
        <f t="shared" si="4"/>
        <v>0.007378697629483821</v>
      </c>
      <c r="Q30" s="27">
        <f t="shared" si="1"/>
        <v>0.012277339903068426</v>
      </c>
      <c r="R30" s="27">
        <f t="shared" si="2"/>
        <v>0.012702954790311414</v>
      </c>
    </row>
    <row r="31" spans="1:18" ht="13.5">
      <c r="A31" s="1">
        <f t="shared" si="5"/>
        <v>2.3000000000000007</v>
      </c>
      <c r="B31" s="14">
        <f t="shared" si="6"/>
        <v>0.005902958103587057</v>
      </c>
      <c r="E31" s="9">
        <f t="shared" si="0"/>
        <v>0.010051835744633567</v>
      </c>
      <c r="F31" s="11">
        <f t="shared" si="9"/>
        <v>0.010162363832249131</v>
      </c>
      <c r="G31" s="11">
        <f t="shared" si="10"/>
        <v>0.01041642292805536</v>
      </c>
      <c r="H31" s="2">
        <f t="shared" si="11"/>
        <v>0.009677538081886391</v>
      </c>
      <c r="I31" s="2">
        <f t="shared" si="12"/>
        <v>0.009919476533933552</v>
      </c>
      <c r="J31" s="2">
        <f t="shared" si="13"/>
        <v>0.009895282688728836</v>
      </c>
      <c r="K31" s="2">
        <f t="shared" si="14"/>
        <v>0.009897702073249307</v>
      </c>
      <c r="L31" s="2">
        <f t="shared" si="15"/>
        <v>0.00989746013479726</v>
      </c>
      <c r="O31" s="27">
        <f t="shared" si="3"/>
        <v>2.3000000000000007</v>
      </c>
      <c r="P31" s="27">
        <f t="shared" si="4"/>
        <v>0.005902958103587057</v>
      </c>
      <c r="Q31" s="27">
        <f t="shared" si="1"/>
        <v>0.010051835744633567</v>
      </c>
      <c r="R31" s="27">
        <f t="shared" si="2"/>
        <v>0.01041642292805536</v>
      </c>
    </row>
    <row r="32" spans="1:18" ht="13.5">
      <c r="A32" s="1">
        <f t="shared" si="5"/>
        <v>2.400000000000001</v>
      </c>
      <c r="B32" s="14">
        <f t="shared" si="6"/>
        <v>0.004722366482869646</v>
      </c>
      <c r="E32" s="9">
        <f t="shared" si="0"/>
        <v>0.008229747049020016</v>
      </c>
      <c r="F32" s="11">
        <f t="shared" si="9"/>
        <v>0.008333138342444289</v>
      </c>
      <c r="G32" s="11">
        <f t="shared" si="10"/>
        <v>0.008541466801005395</v>
      </c>
      <c r="H32" s="2">
        <f t="shared" si="11"/>
        <v>0.007917968107837809</v>
      </c>
      <c r="I32" s="2">
        <f t="shared" si="12"/>
        <v>0.008115917310533753</v>
      </c>
      <c r="J32" s="2">
        <f t="shared" si="13"/>
        <v>0.008096122390264159</v>
      </c>
      <c r="K32" s="2">
        <f t="shared" si="14"/>
        <v>0.008098101882291119</v>
      </c>
      <c r="L32" s="2">
        <f t="shared" si="15"/>
        <v>0.008097903933088423</v>
      </c>
      <c r="O32" s="27">
        <f t="shared" si="3"/>
        <v>2.400000000000001</v>
      </c>
      <c r="P32" s="27">
        <f t="shared" si="4"/>
        <v>0.004722366482869646</v>
      </c>
      <c r="Q32" s="27">
        <f t="shared" si="1"/>
        <v>0.008229747049020016</v>
      </c>
      <c r="R32" s="27">
        <f t="shared" si="2"/>
        <v>0.008541466801005395</v>
      </c>
    </row>
    <row r="33" spans="1:18" ht="13.5">
      <c r="A33" s="1">
        <f t="shared" si="5"/>
        <v>2.500000000000001</v>
      </c>
      <c r="B33" s="14">
        <f t="shared" si="6"/>
        <v>0.0037778931862957168</v>
      </c>
      <c r="E33" s="9">
        <f t="shared" si="0"/>
        <v>0.006737946999085455</v>
      </c>
      <c r="F33" s="11">
        <f t="shared" si="9"/>
        <v>0.006833173440804316</v>
      </c>
      <c r="G33" s="11">
        <f t="shared" si="10"/>
        <v>0.007004002776824424</v>
      </c>
      <c r="H33" s="2">
        <f t="shared" si="11"/>
        <v>0.006478323146470738</v>
      </c>
      <c r="I33" s="2">
        <f t="shared" si="12"/>
        <v>0.006640281225132506</v>
      </c>
      <c r="J33" s="2">
        <f t="shared" si="13"/>
        <v>0.006624085417266329</v>
      </c>
      <c r="K33" s="2">
        <f t="shared" si="14"/>
        <v>0.006625704998052947</v>
      </c>
      <c r="L33" s="2">
        <f t="shared" si="15"/>
        <v>0.006625543039974285</v>
      </c>
      <c r="O33" s="27">
        <f t="shared" si="3"/>
        <v>2.500000000000001</v>
      </c>
      <c r="P33" s="27">
        <f t="shared" si="4"/>
        <v>0.0037778931862957168</v>
      </c>
      <c r="Q33" s="27">
        <f t="shared" si="1"/>
        <v>0.006737946999085455</v>
      </c>
      <c r="R33" s="27">
        <f t="shared" si="2"/>
        <v>0.007004002776824424</v>
      </c>
    </row>
    <row r="34" spans="1:18" ht="13.5">
      <c r="A34" s="1">
        <f t="shared" si="5"/>
        <v>2.600000000000001</v>
      </c>
      <c r="B34" s="14">
        <f t="shared" si="6"/>
        <v>0.0030223145490365735</v>
      </c>
      <c r="E34" s="9">
        <f t="shared" si="0"/>
        <v>0.005516564420760762</v>
      </c>
      <c r="F34" s="11">
        <f t="shared" si="9"/>
        <v>0.005603202221459539</v>
      </c>
      <c r="G34" s="11">
        <f t="shared" si="10"/>
        <v>0.005743282276996027</v>
      </c>
      <c r="H34" s="2">
        <f t="shared" si="11"/>
        <v>0.0053004344319794285</v>
      </c>
      <c r="I34" s="2">
        <f t="shared" si="12"/>
        <v>0.005432945292778914</v>
      </c>
      <c r="J34" s="2">
        <f t="shared" si="13"/>
        <v>0.005419694206698965</v>
      </c>
      <c r="K34" s="2">
        <f t="shared" si="14"/>
        <v>0.00542101931530696</v>
      </c>
      <c r="L34" s="2">
        <f t="shared" si="15"/>
        <v>0.0054208868044461605</v>
      </c>
      <c r="O34" s="27">
        <f t="shared" si="3"/>
        <v>2.600000000000001</v>
      </c>
      <c r="P34" s="27">
        <f t="shared" si="4"/>
        <v>0.0030223145490365735</v>
      </c>
      <c r="Q34" s="27">
        <f t="shared" si="1"/>
        <v>0.005516564420760762</v>
      </c>
      <c r="R34" s="27">
        <f t="shared" si="2"/>
        <v>0.005743282276996027</v>
      </c>
    </row>
    <row r="35" spans="1:18" ht="13.5">
      <c r="A35" s="1">
        <f t="shared" si="5"/>
        <v>2.700000000000001</v>
      </c>
      <c r="B35" s="14">
        <f t="shared" si="6"/>
        <v>0.002417851639229259</v>
      </c>
      <c r="E35" s="9">
        <f t="shared" si="0"/>
        <v>0.004516580942612658</v>
      </c>
      <c r="F35" s="11">
        <f t="shared" si="9"/>
        <v>0.004594625821596822</v>
      </c>
      <c r="G35" s="11">
        <f t="shared" si="10"/>
        <v>0.004709491467136742</v>
      </c>
      <c r="H35" s="2">
        <f t="shared" si="11"/>
        <v>0.004336709443556928</v>
      </c>
      <c r="I35" s="2">
        <f t="shared" si="12"/>
        <v>0.004445127179645851</v>
      </c>
      <c r="J35" s="2">
        <f t="shared" si="13"/>
        <v>0.004434285406036959</v>
      </c>
      <c r="K35" s="2">
        <f t="shared" si="14"/>
        <v>0.004435369583397849</v>
      </c>
      <c r="L35" s="2">
        <f t="shared" si="15"/>
        <v>0.00443526116566176</v>
      </c>
      <c r="O35" s="27">
        <f t="shared" si="3"/>
        <v>2.700000000000001</v>
      </c>
      <c r="P35" s="27">
        <f t="shared" si="4"/>
        <v>0.002417851639229259</v>
      </c>
      <c r="Q35" s="27">
        <f t="shared" si="1"/>
        <v>0.004516580942612658</v>
      </c>
      <c r="R35" s="27">
        <f t="shared" si="2"/>
        <v>0.004709491467136742</v>
      </c>
    </row>
    <row r="36" spans="1:18" ht="13.5">
      <c r="A36" s="1">
        <f t="shared" si="5"/>
        <v>2.800000000000001</v>
      </c>
      <c r="B36" s="14">
        <f t="shared" si="6"/>
        <v>0.001934281311383407</v>
      </c>
      <c r="E36" s="9">
        <f t="shared" si="0"/>
        <v>0.0036978637164829225</v>
      </c>
      <c r="F36" s="11">
        <f t="shared" si="9"/>
        <v>0.0037675931737093937</v>
      </c>
      <c r="G36" s="11">
        <f t="shared" si="10"/>
        <v>0.0038617830030521286</v>
      </c>
      <c r="H36" s="2">
        <f t="shared" si="11"/>
        <v>0.0035482089325294076</v>
      </c>
      <c r="I36" s="2">
        <f t="shared" si="12"/>
        <v>0.0036369141558426432</v>
      </c>
      <c r="J36" s="2">
        <f t="shared" si="13"/>
        <v>0.0036280436335113194</v>
      </c>
      <c r="K36" s="2">
        <f t="shared" si="14"/>
        <v>0.003628930685744452</v>
      </c>
      <c r="L36" s="2">
        <f t="shared" si="15"/>
        <v>0.0036288419805211385</v>
      </c>
      <c r="O36" s="27">
        <f t="shared" si="3"/>
        <v>2.800000000000001</v>
      </c>
      <c r="P36" s="27">
        <f t="shared" si="4"/>
        <v>0.001934281311383407</v>
      </c>
      <c r="Q36" s="27">
        <f t="shared" si="1"/>
        <v>0.0036978637164829225</v>
      </c>
      <c r="R36" s="27">
        <f t="shared" si="2"/>
        <v>0.0038617830030521286</v>
      </c>
    </row>
    <row r="37" spans="1:18" ht="13.5">
      <c r="A37" s="1">
        <f t="shared" si="5"/>
        <v>2.9000000000000012</v>
      </c>
      <c r="B37" s="14">
        <f t="shared" si="6"/>
        <v>0.0015474250491067257</v>
      </c>
      <c r="E37" s="9">
        <f t="shared" si="0"/>
        <v>0.003027554745375807</v>
      </c>
      <c r="F37" s="11">
        <f t="shared" si="9"/>
        <v>0.003089426402441703</v>
      </c>
      <c r="G37" s="11">
        <f t="shared" si="10"/>
        <v>0.0031666620625027454</v>
      </c>
      <c r="H37" s="2">
        <f t="shared" si="11"/>
        <v>0.0029030735844169106</v>
      </c>
      <c r="I37" s="2">
        <f t="shared" si="12"/>
        <v>0.0029756504240273335</v>
      </c>
      <c r="J37" s="2">
        <f t="shared" si="13"/>
        <v>0.0029683927400662915</v>
      </c>
      <c r="K37" s="2">
        <f t="shared" si="14"/>
        <v>0.002969118508462395</v>
      </c>
      <c r="L37" s="2">
        <f t="shared" si="15"/>
        <v>0.002969045931622785</v>
      </c>
      <c r="O37" s="27">
        <f t="shared" si="3"/>
        <v>2.9000000000000012</v>
      </c>
      <c r="P37" s="27">
        <f t="shared" si="4"/>
        <v>0.0015474250491067257</v>
      </c>
      <c r="Q37" s="27">
        <f t="shared" si="1"/>
        <v>0.003027554745375807</v>
      </c>
      <c r="R37" s="27">
        <f t="shared" si="2"/>
        <v>0.0031666620625027454</v>
      </c>
    </row>
    <row r="38" spans="1:18" ht="13.5">
      <c r="A38" s="1">
        <f t="shared" si="5"/>
        <v>3.0000000000000013</v>
      </c>
      <c r="B38" s="14">
        <f t="shared" si="6"/>
        <v>0.0012379400392853806</v>
      </c>
      <c r="E38" s="9">
        <f t="shared" si="0"/>
        <v>0.002478752176666352</v>
      </c>
      <c r="F38" s="11">
        <f t="shared" si="9"/>
        <v>0.002533329650002196</v>
      </c>
      <c r="G38" s="11">
        <f t="shared" si="10"/>
        <v>0.0025966628912522513</v>
      </c>
      <c r="H38" s="2">
        <f t="shared" si="11"/>
        <v>0.002375236745298228</v>
      </c>
      <c r="I38" s="2">
        <f t="shared" si="12"/>
        <v>0.002434617663930684</v>
      </c>
      <c r="J38" s="2">
        <f t="shared" si="13"/>
        <v>0.002428679572067438</v>
      </c>
      <c r="K38" s="2">
        <f t="shared" si="14"/>
        <v>0.0024292733812537625</v>
      </c>
      <c r="L38" s="2">
        <f t="shared" si="15"/>
        <v>0.00242921400033513</v>
      </c>
      <c r="O38" s="27">
        <f t="shared" si="3"/>
        <v>3.0000000000000013</v>
      </c>
      <c r="P38" s="27">
        <f t="shared" si="4"/>
        <v>0.0012379400392853806</v>
      </c>
      <c r="Q38" s="27">
        <f t="shared" si="1"/>
        <v>0.002478752176666352</v>
      </c>
      <c r="R38" s="27">
        <f t="shared" si="2"/>
        <v>0.0025966628912522513</v>
      </c>
    </row>
    <row r="39" spans="1:18" ht="13.5">
      <c r="A39" s="1">
        <f t="shared" si="5"/>
        <v>3.1000000000000014</v>
      </c>
      <c r="B39" s="14">
        <f t="shared" si="6"/>
        <v>0.0009903520314283045</v>
      </c>
      <c r="E39" s="9">
        <f t="shared" si="0"/>
        <v>0.0020294306362957284</v>
      </c>
      <c r="F39" s="11">
        <f t="shared" si="9"/>
        <v>0.002077330313001801</v>
      </c>
      <c r="G39" s="11">
        <f t="shared" si="10"/>
        <v>0.002129263570826846</v>
      </c>
      <c r="H39" s="2">
        <f t="shared" si="11"/>
        <v>0.0019433712002681041</v>
      </c>
      <c r="I39" s="2">
        <f t="shared" si="12"/>
        <v>0.0019919554802748066</v>
      </c>
      <c r="J39" s="2">
        <f t="shared" si="13"/>
        <v>0.0019870970522741366</v>
      </c>
      <c r="K39" s="2">
        <f t="shared" si="14"/>
        <v>0.0019875828950742034</v>
      </c>
      <c r="L39" s="2">
        <f t="shared" si="15"/>
        <v>0.001987534310794197</v>
      </c>
      <c r="O39" s="27">
        <f t="shared" si="3"/>
        <v>3.1000000000000014</v>
      </c>
      <c r="P39" s="27">
        <f t="shared" si="4"/>
        <v>0.0009903520314283045</v>
      </c>
      <c r="Q39" s="27">
        <f t="shared" si="1"/>
        <v>0.0020294306362957284</v>
      </c>
      <c r="R39" s="27">
        <f t="shared" si="2"/>
        <v>0.002129263570826846</v>
      </c>
    </row>
    <row r="40" spans="1:18" ht="13.5">
      <c r="A40" s="1">
        <f t="shared" si="5"/>
        <v>3.2000000000000015</v>
      </c>
      <c r="B40" s="14">
        <f t="shared" si="6"/>
        <v>0.0007922816251426436</v>
      </c>
      <c r="E40" s="9">
        <f t="shared" si="0"/>
        <v>0.0016615572731739296</v>
      </c>
      <c r="F40" s="11">
        <f t="shared" si="9"/>
        <v>0.0017034108566614768</v>
      </c>
      <c r="G40" s="11">
        <f t="shared" si="10"/>
        <v>0.0017459961280780138</v>
      </c>
      <c r="H40" s="2">
        <f t="shared" si="11"/>
        <v>0.0015900274486353575</v>
      </c>
      <c r="I40" s="2">
        <f t="shared" si="12"/>
        <v>0.0016297781348512414</v>
      </c>
      <c r="J40" s="2">
        <f t="shared" si="13"/>
        <v>0.001625803066229653</v>
      </c>
      <c r="K40" s="2">
        <f t="shared" si="14"/>
        <v>0.0016262005730918118</v>
      </c>
      <c r="L40" s="2">
        <f t="shared" si="15"/>
        <v>0.0016261608224055959</v>
      </c>
      <c r="O40" s="27">
        <f t="shared" si="3"/>
        <v>3.2000000000000015</v>
      </c>
      <c r="P40" s="27">
        <f t="shared" si="4"/>
        <v>0.0007922816251426436</v>
      </c>
      <c r="Q40" s="27">
        <f t="shared" si="1"/>
        <v>0.0016615572731739296</v>
      </c>
      <c r="R40" s="27">
        <f t="shared" si="2"/>
        <v>0.0017459961280780138</v>
      </c>
    </row>
    <row r="41" spans="1:18" ht="13.5">
      <c r="A41" s="1">
        <f t="shared" si="5"/>
        <v>3.3000000000000016</v>
      </c>
      <c r="B41" s="14">
        <f t="shared" si="6"/>
        <v>0.000633825300114115</v>
      </c>
      <c r="E41" s="9">
        <f t="shared" si="0"/>
        <v>0.001360368037547889</v>
      </c>
      <c r="F41" s="11">
        <f t="shared" si="9"/>
        <v>0.001396796902462411</v>
      </c>
      <c r="G41" s="11">
        <f t="shared" si="10"/>
        <v>0.0014317168250239712</v>
      </c>
      <c r="H41" s="2">
        <f t="shared" si="11"/>
        <v>0.0013009286579244766</v>
      </c>
      <c r="I41" s="2">
        <f t="shared" si="12"/>
        <v>0.0013334518743725885</v>
      </c>
      <c r="J41" s="2">
        <f t="shared" si="13"/>
        <v>0.0013301995527277774</v>
      </c>
      <c r="K41" s="2">
        <f t="shared" si="14"/>
        <v>0.0013305247848922584</v>
      </c>
      <c r="L41" s="2">
        <f t="shared" si="15"/>
        <v>0.0013304922616758103</v>
      </c>
      <c r="O41" s="27">
        <f t="shared" si="3"/>
        <v>3.3000000000000016</v>
      </c>
      <c r="P41" s="27">
        <f t="shared" si="4"/>
        <v>0.000633825300114115</v>
      </c>
      <c r="Q41" s="27">
        <f t="shared" si="1"/>
        <v>0.001360368037547889</v>
      </c>
      <c r="R41" s="27">
        <f t="shared" si="2"/>
        <v>0.0014317168250239712</v>
      </c>
    </row>
    <row r="42" spans="8:18" ht="13.5">
      <c r="H42" s="2"/>
      <c r="I42" s="2"/>
      <c r="J42" s="2"/>
      <c r="O42" s="27"/>
      <c r="P42" s="27"/>
      <c r="Q42" s="27"/>
      <c r="R42" s="27"/>
    </row>
    <row r="43" spans="8:18" ht="13.5">
      <c r="H43" s="2"/>
      <c r="I43" s="2"/>
      <c r="J43" s="2"/>
      <c r="O43" s="25"/>
      <c r="P43" s="25"/>
      <c r="Q43" s="25"/>
      <c r="R43" s="25"/>
    </row>
    <row r="44" spans="8:18" ht="13.5">
      <c r="H44" s="2"/>
      <c r="I44" s="2"/>
      <c r="J44" s="2"/>
      <c r="O44" s="25" t="s">
        <v>35</v>
      </c>
      <c r="P44" s="25" t="s">
        <v>4</v>
      </c>
      <c r="Q44" s="25"/>
      <c r="R44" s="25"/>
    </row>
    <row r="45" spans="8:18" ht="13.5">
      <c r="H45" s="2"/>
      <c r="I45" s="2"/>
      <c r="J45" s="2"/>
      <c r="O45" s="25"/>
      <c r="P45" s="25"/>
      <c r="Q45" s="25"/>
      <c r="R45" s="25"/>
    </row>
    <row r="46" spans="8:18" ht="13.5">
      <c r="H46" s="2"/>
      <c r="I46" s="2"/>
      <c r="J46" s="2"/>
      <c r="O46" s="27">
        <f aca="true" t="shared" si="16" ref="O46:O63">C8</f>
        <v>0</v>
      </c>
      <c r="P46" s="27">
        <f aca="true" t="shared" si="17" ref="P46:P63">D8</f>
        <v>1</v>
      </c>
      <c r="Q46" s="25"/>
      <c r="R46" s="25"/>
    </row>
    <row r="47" spans="8:18" ht="13.5">
      <c r="H47" s="2"/>
      <c r="I47" s="2"/>
      <c r="J47" s="2"/>
      <c r="O47" s="27">
        <f t="shared" si="16"/>
        <v>0.2</v>
      </c>
      <c r="P47" s="27">
        <f t="shared" si="17"/>
        <v>0.6</v>
      </c>
      <c r="Q47" s="25"/>
      <c r="R47" s="25"/>
    </row>
    <row r="48" spans="8:18" ht="13.5">
      <c r="H48" s="2"/>
      <c r="I48" s="2"/>
      <c r="J48" s="2"/>
      <c r="O48" s="27">
        <f t="shared" si="16"/>
        <v>0.4</v>
      </c>
      <c r="P48" s="27">
        <f t="shared" si="17"/>
        <v>0.36</v>
      </c>
      <c r="Q48" s="25"/>
      <c r="R48" s="25"/>
    </row>
    <row r="49" spans="8:18" ht="13.5">
      <c r="H49" s="2"/>
      <c r="I49" s="2"/>
      <c r="J49" s="2"/>
      <c r="O49" s="27">
        <f t="shared" si="16"/>
        <v>0.6000000000000001</v>
      </c>
      <c r="P49" s="27">
        <f t="shared" si="17"/>
        <v>0.216</v>
      </c>
      <c r="Q49" s="25"/>
      <c r="R49" s="25"/>
    </row>
    <row r="50" spans="8:18" ht="13.5">
      <c r="H50" s="2"/>
      <c r="I50" s="2"/>
      <c r="J50" s="2"/>
      <c r="O50" s="27">
        <f t="shared" si="16"/>
        <v>0.8</v>
      </c>
      <c r="P50" s="27">
        <f t="shared" si="17"/>
        <v>0.1296</v>
      </c>
      <c r="Q50" s="25"/>
      <c r="R50" s="25"/>
    </row>
    <row r="51" spans="15:18" ht="13.5">
      <c r="O51" s="27">
        <f t="shared" si="16"/>
        <v>1</v>
      </c>
      <c r="P51" s="27">
        <f t="shared" si="17"/>
        <v>0.07776</v>
      </c>
      <c r="Q51" s="25"/>
      <c r="R51" s="25"/>
    </row>
    <row r="52" spans="15:18" ht="13.5">
      <c r="O52" s="27">
        <f t="shared" si="16"/>
        <v>1.2</v>
      </c>
      <c r="P52" s="27">
        <f t="shared" si="17"/>
        <v>0.046655999999999996</v>
      </c>
      <c r="Q52" s="25"/>
      <c r="R52" s="25"/>
    </row>
    <row r="53" spans="15:18" ht="13.5">
      <c r="O53" s="27">
        <f t="shared" si="16"/>
        <v>1.4</v>
      </c>
      <c r="P53" s="27">
        <f t="shared" si="17"/>
        <v>0.027993599999999997</v>
      </c>
      <c r="Q53" s="25"/>
      <c r="R53" s="25"/>
    </row>
    <row r="54" spans="15:18" ht="13.5">
      <c r="O54" s="27">
        <f t="shared" si="16"/>
        <v>1.5999999999999999</v>
      </c>
      <c r="P54" s="27">
        <f t="shared" si="17"/>
        <v>0.016796159999999997</v>
      </c>
      <c r="Q54" s="25"/>
      <c r="R54" s="25"/>
    </row>
    <row r="55" spans="15:18" ht="13.5">
      <c r="O55" s="27">
        <f t="shared" si="16"/>
        <v>1.7999999999999998</v>
      </c>
      <c r="P55" s="27">
        <f t="shared" si="17"/>
        <v>0.010077695999999997</v>
      </c>
      <c r="Q55" s="25"/>
      <c r="R55" s="25"/>
    </row>
    <row r="56" spans="15:18" ht="13.5">
      <c r="O56" s="27">
        <f t="shared" si="16"/>
        <v>1.9999999999999998</v>
      </c>
      <c r="P56" s="27">
        <f t="shared" si="17"/>
        <v>0.006046617599999998</v>
      </c>
      <c r="Q56" s="25"/>
      <c r="R56" s="25"/>
    </row>
    <row r="57" spans="15:18" ht="13.5">
      <c r="O57" s="27">
        <f t="shared" si="16"/>
        <v>2.1999999999999997</v>
      </c>
      <c r="P57" s="27">
        <f t="shared" si="17"/>
        <v>0.003627970559999999</v>
      </c>
      <c r="Q57" s="25"/>
      <c r="R57" s="25"/>
    </row>
    <row r="58" spans="15:18" ht="13.5">
      <c r="O58" s="27">
        <f t="shared" si="16"/>
        <v>2.4</v>
      </c>
      <c r="P58" s="27">
        <f t="shared" si="17"/>
        <v>0.002176782335999999</v>
      </c>
      <c r="Q58" s="25"/>
      <c r="R58" s="25"/>
    </row>
    <row r="59" spans="15:18" ht="13.5">
      <c r="O59" s="27">
        <f t="shared" si="16"/>
        <v>2.6</v>
      </c>
      <c r="P59" s="27">
        <f t="shared" si="17"/>
        <v>0.0013060694015999993</v>
      </c>
      <c r="Q59" s="25"/>
      <c r="R59" s="25"/>
    </row>
    <row r="60" spans="15:18" ht="13.5">
      <c r="O60" s="27">
        <f t="shared" si="16"/>
        <v>2.8000000000000003</v>
      </c>
      <c r="P60" s="27">
        <f t="shared" si="17"/>
        <v>0.0007836416409599996</v>
      </c>
      <c r="Q60" s="25"/>
      <c r="R60" s="25"/>
    </row>
    <row r="61" spans="15:18" ht="13.5">
      <c r="O61" s="27">
        <f t="shared" si="16"/>
        <v>3.0000000000000004</v>
      </c>
      <c r="P61" s="27">
        <f t="shared" si="17"/>
        <v>0.00047018498457599973</v>
      </c>
      <c r="Q61" s="25"/>
      <c r="R61" s="25"/>
    </row>
    <row r="62" spans="15:18" ht="13.5">
      <c r="O62" s="27">
        <f t="shared" si="16"/>
        <v>3.2000000000000006</v>
      </c>
      <c r="P62" s="27">
        <f t="shared" si="17"/>
        <v>0.00028211099074559984</v>
      </c>
      <c r="Q62" s="25"/>
      <c r="R62" s="25"/>
    </row>
    <row r="63" spans="15:18" ht="13.5">
      <c r="O63" s="27">
        <f t="shared" si="16"/>
        <v>3.400000000000001</v>
      </c>
      <c r="P63" s="27">
        <f t="shared" si="17"/>
        <v>0.00016926659444735988</v>
      </c>
      <c r="Q63" s="25"/>
      <c r="R63" s="25"/>
    </row>
    <row r="64" spans="15:16" ht="13.5">
      <c r="O64" s="1"/>
      <c r="P64" s="1"/>
    </row>
    <row r="65" spans="15:16" ht="13.5">
      <c r="O65" s="1"/>
      <c r="P65" s="1"/>
    </row>
    <row r="66" spans="15:16" ht="13.5">
      <c r="O66" s="1"/>
      <c r="P66" s="1"/>
    </row>
    <row r="67" spans="15:16" ht="13.5">
      <c r="O67" s="1"/>
      <c r="P67" s="1"/>
    </row>
    <row r="68" spans="15:16" ht="13.5">
      <c r="O68" s="1"/>
      <c r="P68" s="1"/>
    </row>
    <row r="69" spans="15:16" ht="13.5">
      <c r="O69" s="1"/>
      <c r="P69" s="1"/>
    </row>
    <row r="70" spans="15:16" ht="13.5">
      <c r="O70" s="1"/>
      <c r="P70" s="1"/>
    </row>
    <row r="71" spans="15:16" ht="13.5">
      <c r="O71" s="1"/>
      <c r="P71" s="1"/>
    </row>
    <row r="72" spans="15:16" ht="13.5">
      <c r="O72" s="1"/>
      <c r="P72" s="1"/>
    </row>
    <row r="73" spans="15:16" ht="13.5">
      <c r="O73" s="1"/>
      <c r="P73" s="1"/>
    </row>
    <row r="74" spans="15:16" ht="13.5">
      <c r="O74" s="1"/>
      <c r="P74" s="1"/>
    </row>
    <row r="75" spans="15:16" ht="13.5">
      <c r="O75" s="1"/>
      <c r="P75" s="1"/>
    </row>
    <row r="76" spans="15:16" ht="13.5">
      <c r="O76" s="1"/>
      <c r="P76" s="1"/>
    </row>
    <row r="77" spans="15:16" ht="13.5">
      <c r="O77" s="1"/>
      <c r="P77" s="1"/>
    </row>
    <row r="78" spans="15:16" ht="13.5">
      <c r="O78" s="1"/>
      <c r="P78" s="1"/>
    </row>
    <row r="79" spans="15:16" ht="13.5">
      <c r="O79" s="1"/>
      <c r="P79" s="1"/>
    </row>
  </sheetData>
  <mergeCells count="1">
    <mergeCell ref="H6:L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K4" sqref="K4"/>
    </sheetView>
  </sheetViews>
  <sheetFormatPr defaultColWidth="9.140625" defaultRowHeight="15"/>
  <sheetData>
    <row r="1" ht="15">
      <c r="A1" s="7" t="s">
        <v>25</v>
      </c>
    </row>
    <row r="3" spans="1:2" ht="13.5">
      <c r="A3" t="s">
        <v>3</v>
      </c>
      <c r="B3">
        <f>PI()/30</f>
        <v>0.10471975511965977</v>
      </c>
    </row>
    <row r="4" spans="11:14" ht="13.5">
      <c r="K4" s="25" t="s">
        <v>37</v>
      </c>
      <c r="L4" s="25"/>
      <c r="M4" s="25"/>
      <c r="N4" s="25"/>
    </row>
    <row r="5" spans="2:14" ht="13.5">
      <c r="B5" s="31" t="s">
        <v>26</v>
      </c>
      <c r="C5" s="31"/>
      <c r="D5" s="6" t="s">
        <v>6</v>
      </c>
      <c r="E5" s="30" t="s">
        <v>11</v>
      </c>
      <c r="F5" s="30"/>
      <c r="G5" s="30"/>
      <c r="H5" s="30"/>
      <c r="K5" s="25" t="s">
        <v>33</v>
      </c>
      <c r="L5" s="25" t="s">
        <v>26</v>
      </c>
      <c r="M5" s="25" t="s">
        <v>6</v>
      </c>
      <c r="N5" s="25" t="s">
        <v>11</v>
      </c>
    </row>
    <row r="6" spans="1:14" s="3" customFormat="1" ht="13.5">
      <c r="A6" s="3" t="s">
        <v>1</v>
      </c>
      <c r="B6" s="13" t="s">
        <v>10</v>
      </c>
      <c r="C6" s="13" t="s">
        <v>2</v>
      </c>
      <c r="D6" s="6"/>
      <c r="E6" s="5" t="s">
        <v>12</v>
      </c>
      <c r="F6" s="5" t="s">
        <v>13</v>
      </c>
      <c r="G6" s="5" t="s">
        <v>10</v>
      </c>
      <c r="H6" s="5" t="s">
        <v>2</v>
      </c>
      <c r="K6" s="27">
        <v>0</v>
      </c>
      <c r="L6" s="27">
        <v>0</v>
      </c>
      <c r="M6" s="27">
        <v>0</v>
      </c>
      <c r="N6" s="27">
        <v>0</v>
      </c>
    </row>
    <row r="7" spans="1:14" ht="13.5">
      <c r="A7">
        <v>0</v>
      </c>
      <c r="B7" s="12">
        <v>1</v>
      </c>
      <c r="C7" s="12">
        <v>0</v>
      </c>
      <c r="D7" s="8">
        <f>SIN(A7)</f>
        <v>0</v>
      </c>
      <c r="E7" s="10"/>
      <c r="F7" s="10"/>
      <c r="G7" s="10">
        <v>1</v>
      </c>
      <c r="H7" s="10">
        <v>0</v>
      </c>
      <c r="K7" s="27">
        <v>0.10471975511965977</v>
      </c>
      <c r="L7" s="27">
        <v>0.10471975511965977</v>
      </c>
      <c r="M7" s="27">
        <v>0.10452846326765346</v>
      </c>
      <c r="N7" s="27">
        <v>0.10471975511965977</v>
      </c>
    </row>
    <row r="8" spans="1:14" ht="13.5">
      <c r="A8">
        <f>A7+$B$3</f>
        <v>0.10471975511965977</v>
      </c>
      <c r="B8" s="12">
        <f>B7-C7*$B$3</f>
        <v>1</v>
      </c>
      <c r="C8" s="12">
        <f>C7+B7*$B$3</f>
        <v>0.10471975511965977</v>
      </c>
      <c r="D8" s="8">
        <f aca="true" t="shared" si="0" ref="D8:D37">SIN(A8)</f>
        <v>0.10452846326765346</v>
      </c>
      <c r="E8" s="10">
        <f>G7-H7*$B$3</f>
        <v>1</v>
      </c>
      <c r="F8" s="10">
        <f>H7+G7*$B$3</f>
        <v>0.10471975511965977</v>
      </c>
      <c r="G8" s="10">
        <f>G7+0.5*$B$3*(-H7-F8)</f>
        <v>0.9945168864438393</v>
      </c>
      <c r="H8" s="11">
        <f>H7+0.5*$B$3*(E8+G7)</f>
        <v>0.10471975511965977</v>
      </c>
      <c r="K8" s="27">
        <v>0.20943951023931953</v>
      </c>
      <c r="L8" s="27">
        <v>0.20943951023931953</v>
      </c>
      <c r="M8" s="27">
        <v>0.20791169081775931</v>
      </c>
      <c r="N8" s="27">
        <v>0.20829112962153065</v>
      </c>
    </row>
    <row r="9" spans="1:14" ht="13.5">
      <c r="A9">
        <f aca="true" t="shared" si="1" ref="A9:A37">A8+$B$3</f>
        <v>0.20943951023931953</v>
      </c>
      <c r="B9" s="12">
        <f aca="true" t="shared" si="2" ref="B9:B37">B8-C8*$B$3</f>
        <v>0.9890337728876785</v>
      </c>
      <c r="C9" s="12">
        <f aca="true" t="shared" si="3" ref="C9:C37">C8+B8*$B$3</f>
        <v>0.20943951023931953</v>
      </c>
      <c r="D9" s="8">
        <f t="shared" si="0"/>
        <v>0.20791169081775931</v>
      </c>
      <c r="E9" s="10">
        <f aca="true" t="shared" si="4" ref="E9:E37">G8-H8*$B$3</f>
        <v>0.9835506593315178</v>
      </c>
      <c r="F9" s="10">
        <f aca="true" t="shared" si="5" ref="F9:F37">H8+G8*$B$3</f>
        <v>0.2088653199304251</v>
      </c>
      <c r="G9" s="10">
        <f aca="true" t="shared" si="6" ref="G9:G37">G8+0.5*$B$3*(-H8-F9)</f>
        <v>0.9780976103096268</v>
      </c>
      <c r="H9" s="11">
        <f aca="true" t="shared" si="7" ref="H9:H37">H8+0.5*$B$3*(E9+G8)</f>
        <v>0.20829112962153065</v>
      </c>
      <c r="K9" s="27">
        <v>0.3141592653589793</v>
      </c>
      <c r="L9" s="27">
        <v>0.31301088474119043</v>
      </c>
      <c r="M9" s="27">
        <v>0.3090169943749474</v>
      </c>
      <c r="N9" s="27">
        <v>0.3095751879398233</v>
      </c>
    </row>
    <row r="10" spans="1:14" ht="13.5">
      <c r="A10">
        <f t="shared" si="1"/>
        <v>0.3141592653589793</v>
      </c>
      <c r="B10" s="12">
        <f t="shared" si="2"/>
        <v>0.9671013186630355</v>
      </c>
      <c r="C10" s="12">
        <f t="shared" si="3"/>
        <v>0.31301088474119043</v>
      </c>
      <c r="D10" s="8">
        <f t="shared" si="0"/>
        <v>0.3090169943749474</v>
      </c>
      <c r="E10" s="10">
        <f t="shared" si="4"/>
        <v>0.9562854142220628</v>
      </c>
      <c r="F10" s="10">
        <f t="shared" si="5"/>
        <v>0.3107172718562792</v>
      </c>
      <c r="G10" s="10">
        <f t="shared" si="6"/>
        <v>0.9509223939557256</v>
      </c>
      <c r="H10" s="11">
        <f t="shared" si="7"/>
        <v>0.3095751879398233</v>
      </c>
      <c r="K10" s="27">
        <v>0.41887902047863906</v>
      </c>
      <c r="L10" s="27">
        <v>0.41428549800748354</v>
      </c>
      <c r="M10" s="27">
        <v>0.40673664307580015</v>
      </c>
      <c r="N10" s="27">
        <v>0.40745811226302364</v>
      </c>
    </row>
    <row r="11" spans="1:14" ht="13.5">
      <c r="A11">
        <f t="shared" si="1"/>
        <v>0.41887902047863906</v>
      </c>
      <c r="B11" s="12">
        <f t="shared" si="2"/>
        <v>0.93432289546315</v>
      </c>
      <c r="C11" s="12">
        <f t="shared" si="3"/>
        <v>0.41428549800748354</v>
      </c>
      <c r="D11" s="8">
        <f t="shared" si="0"/>
        <v>0.40673664307580015</v>
      </c>
      <c r="E11" s="10">
        <f t="shared" si="4"/>
        <v>0.9185037560835447</v>
      </c>
      <c r="F11" s="10">
        <f t="shared" si="5"/>
        <v>0.4091555481726675</v>
      </c>
      <c r="G11" s="10">
        <f t="shared" si="6"/>
        <v>0.9132897406143892</v>
      </c>
      <c r="H11" s="11">
        <f t="shared" si="7"/>
        <v>0.40745811226302364</v>
      </c>
      <c r="K11" s="27">
        <v>0.5235987755982988</v>
      </c>
      <c r="L11" s="27">
        <v>0.512127562823076</v>
      </c>
      <c r="M11" s="27">
        <v>0.5</v>
      </c>
      <c r="N11" s="27">
        <v>0.500863451154543</v>
      </c>
    </row>
    <row r="12" spans="1:14" ht="13.5">
      <c r="A12">
        <f t="shared" si="1"/>
        <v>0.5235987755982988</v>
      </c>
      <c r="B12" s="12">
        <f t="shared" si="2"/>
        <v>0.89093901956218</v>
      </c>
      <c r="C12" s="12">
        <f t="shared" si="3"/>
        <v>0.512127562823076</v>
      </c>
      <c r="D12" s="8">
        <f t="shared" si="0"/>
        <v>0.49999999999999994</v>
      </c>
      <c r="E12" s="10">
        <f t="shared" si="4"/>
        <v>0.8706208268766865</v>
      </c>
      <c r="F12" s="10">
        <f t="shared" si="5"/>
        <v>0.50309759025346</v>
      </c>
      <c r="G12" s="10">
        <f t="shared" si="6"/>
        <v>0.8656131555192212</v>
      </c>
      <c r="H12" s="11">
        <f t="shared" si="7"/>
        <v>0.500863451154543</v>
      </c>
      <c r="K12" s="27">
        <v>0.6283185307179586</v>
      </c>
      <c r="L12" s="27">
        <v>0.6054264787781773</v>
      </c>
      <c r="M12" s="27">
        <v>0.5877852522924731</v>
      </c>
      <c r="N12" s="27">
        <v>0.588763957650061</v>
      </c>
    </row>
    <row r="13" spans="1:14" ht="13.5">
      <c r="A13">
        <f t="shared" si="1"/>
        <v>0.6283185307179586</v>
      </c>
      <c r="B13" s="12">
        <f t="shared" si="2"/>
        <v>0.8373091465933193</v>
      </c>
      <c r="C13" s="12">
        <f t="shared" si="3"/>
        <v>0.6054264787781773</v>
      </c>
      <c r="D13" s="8">
        <f t="shared" si="0"/>
        <v>0.5877852522924731</v>
      </c>
      <c r="E13" s="10">
        <f t="shared" si="4"/>
        <v>0.8131628575659299</v>
      </c>
      <c r="F13" s="10">
        <f t="shared" si="5"/>
        <v>0.5915102488288718</v>
      </c>
      <c r="G13" s="10">
        <f t="shared" si="6"/>
        <v>0.8084166023385113</v>
      </c>
      <c r="H13" s="11">
        <f t="shared" si="7"/>
        <v>0.588763957650061</v>
      </c>
      <c r="K13" s="27">
        <v>0.7330382858376184</v>
      </c>
      <c r="L13" s="27">
        <v>0.693109287568881</v>
      </c>
      <c r="M13" s="27">
        <v>0.6691306063588582</v>
      </c>
      <c r="N13" s="27">
        <v>0.6701928866440473</v>
      </c>
    </row>
    <row r="14" spans="1:14" ht="13.5">
      <c r="A14">
        <f t="shared" si="1"/>
        <v>0.7330382858376184</v>
      </c>
      <c r="B14" s="12">
        <f t="shared" si="2"/>
        <v>0.7739090339927107</v>
      </c>
      <c r="C14" s="12">
        <f t="shared" si="3"/>
        <v>0.693109287568881</v>
      </c>
      <c r="D14" s="8">
        <f t="shared" si="0"/>
        <v>0.6691306063588582</v>
      </c>
      <c r="E14" s="10">
        <f t="shared" si="4"/>
        <v>0.7467613848701152</v>
      </c>
      <c r="F14" s="10">
        <f t="shared" si="5"/>
        <v>0.6734211462816172</v>
      </c>
      <c r="G14" s="10">
        <f t="shared" si="6"/>
        <v>0.7423287448388075</v>
      </c>
      <c r="H14" s="11">
        <f t="shared" si="7"/>
        <v>0.6701928866440473</v>
      </c>
      <c r="K14" s="27">
        <v>0.8377580409572782</v>
      </c>
      <c r="L14" s="27">
        <v>0.7741528520934902</v>
      </c>
      <c r="M14" s="27">
        <v>0.7431448254773942</v>
      </c>
      <c r="N14" s="27">
        <v>0.7442546273198511</v>
      </c>
    </row>
    <row r="15" spans="1:14" ht="13.5">
      <c r="A15">
        <f t="shared" si="1"/>
        <v>0.8377580409572782</v>
      </c>
      <c r="B15" s="12">
        <f t="shared" si="2"/>
        <v>0.7013267991273356</v>
      </c>
      <c r="C15" s="12">
        <f t="shared" si="3"/>
        <v>0.7741528520934902</v>
      </c>
      <c r="D15" s="8">
        <f t="shared" si="0"/>
        <v>0.7431448254773942</v>
      </c>
      <c r="E15" s="10">
        <f t="shared" si="4"/>
        <v>0.672146309866505</v>
      </c>
      <c r="F15" s="10">
        <f t="shared" si="5"/>
        <v>0.7479293710218516</v>
      </c>
      <c r="G15" s="10">
        <f t="shared" si="6"/>
        <v>0.6680760370625515</v>
      </c>
      <c r="H15" s="11">
        <f t="shared" si="7"/>
        <v>0.7442546273198511</v>
      </c>
      <c r="K15" s="27">
        <v>0.942477796076938</v>
      </c>
      <c r="L15" s="27">
        <v>0.8475956227569595</v>
      </c>
      <c r="M15" s="27">
        <v>0.8090169943749475</v>
      </c>
      <c r="N15" s="27">
        <v>0.8101345536860615</v>
      </c>
    </row>
    <row r="16" spans="1:14" ht="13.5">
      <c r="A16">
        <f t="shared" si="1"/>
        <v>0.942477796076938</v>
      </c>
      <c r="B16" s="12">
        <f t="shared" si="2"/>
        <v>0.6202577020309191</v>
      </c>
      <c r="C16" s="12">
        <f t="shared" si="3"/>
        <v>0.8475956227569595</v>
      </c>
      <c r="D16" s="8">
        <f t="shared" si="0"/>
        <v>0.8090169943749475</v>
      </c>
      <c r="E16" s="10">
        <f t="shared" si="4"/>
        <v>0.590137874742943</v>
      </c>
      <c r="F16" s="10">
        <f t="shared" si="5"/>
        <v>0.8142153863223542</v>
      </c>
      <c r="G16" s="10">
        <f t="shared" si="6"/>
        <v>0.5864747379675792</v>
      </c>
      <c r="H16" s="11">
        <f t="shared" si="7"/>
        <v>0.8101345536860615</v>
      </c>
      <c r="K16" s="27">
        <v>1.0471975511965979</v>
      </c>
      <c r="L16" s="27">
        <v>0.9125488574247203</v>
      </c>
      <c r="M16" s="27">
        <v>0.8660254037844387</v>
      </c>
      <c r="N16" s="27">
        <v>0.8671079848762627</v>
      </c>
    </row>
    <row r="17" spans="1:14" ht="13.5">
      <c r="A17">
        <f t="shared" si="1"/>
        <v>1.0471975511965979</v>
      </c>
      <c r="B17" s="12">
        <f t="shared" si="2"/>
        <v>0.5314976959753148</v>
      </c>
      <c r="C17" s="12">
        <f t="shared" si="3"/>
        <v>0.9125488574247203</v>
      </c>
      <c r="D17" s="8">
        <f t="shared" si="0"/>
        <v>0.8660254037844387</v>
      </c>
      <c r="E17" s="10">
        <f t="shared" si="4"/>
        <v>0.5016376458916</v>
      </c>
      <c r="F17" s="10">
        <f t="shared" si="5"/>
        <v>0.8715500446298929</v>
      </c>
      <c r="G17" s="10">
        <f t="shared" si="6"/>
        <v>0.49842193830550413</v>
      </c>
      <c r="H17" s="11">
        <f t="shared" si="7"/>
        <v>0.8671079848762627</v>
      </c>
      <c r="K17" s="27">
        <v>1.1519173063162575</v>
      </c>
      <c r="L17" s="27">
        <v>0.9682071659939187</v>
      </c>
      <c r="M17" s="27">
        <v>0.9135454576426009</v>
      </c>
      <c r="N17" s="27">
        <v>0.914548156655351</v>
      </c>
    </row>
    <row r="18" spans="1:14" ht="13.5">
      <c r="A18">
        <f t="shared" si="1"/>
        <v>1.1519173063162575</v>
      </c>
      <c r="B18" s="12">
        <f t="shared" si="2"/>
        <v>0.4359358030910728</v>
      </c>
      <c r="C18" s="12">
        <f t="shared" si="3"/>
        <v>0.9682071659939187</v>
      </c>
      <c r="D18" s="8">
        <f t="shared" si="0"/>
        <v>0.9135454576426009</v>
      </c>
      <c r="E18" s="10">
        <f t="shared" si="4"/>
        <v>0.40761860246696024</v>
      </c>
      <c r="F18" s="10">
        <f t="shared" si="5"/>
        <v>0.9193026082018813</v>
      </c>
      <c r="G18" s="10">
        <f t="shared" si="6"/>
        <v>0.40488569838034943</v>
      </c>
      <c r="H18" s="11">
        <f t="shared" si="7"/>
        <v>0.914548156655351</v>
      </c>
      <c r="K18" s="27">
        <v>1.2566370614359172</v>
      </c>
      <c r="L18" s="27">
        <v>1.013858256541508</v>
      </c>
      <c r="M18" s="27">
        <v>0.9510565162951535</v>
      </c>
      <c r="N18" s="27">
        <v>0.9519331164456749</v>
      </c>
    </row>
    <row r="19" spans="1:14" ht="13.5">
      <c r="A19">
        <f t="shared" si="1"/>
        <v>1.2566370614359172</v>
      </c>
      <c r="B19" s="12">
        <f t="shared" si="2"/>
        <v>0.3345453857630899</v>
      </c>
      <c r="C19" s="12">
        <f t="shared" si="3"/>
        <v>1.013858256541508</v>
      </c>
      <c r="D19" s="8">
        <f t="shared" si="0"/>
        <v>0.9510565162951535</v>
      </c>
      <c r="E19" s="10">
        <f t="shared" si="4"/>
        <v>0.30911443937026484</v>
      </c>
      <c r="F19" s="10">
        <f t="shared" si="5"/>
        <v>0.9569476878411937</v>
      </c>
      <c r="G19" s="10">
        <f t="shared" si="6"/>
        <v>0.30689440510877997</v>
      </c>
      <c r="H19" s="11">
        <f t="shared" si="7"/>
        <v>0.9519331164456749</v>
      </c>
      <c r="K19" s="27">
        <v>1.361356816555577</v>
      </c>
      <c r="L19" s="27">
        <v>1.0488917674150309</v>
      </c>
      <c r="M19" s="27">
        <v>0.9781476007338056</v>
      </c>
      <c r="N19" s="27">
        <v>0.9788514660209183</v>
      </c>
    </row>
    <row r="20" spans="1:14" ht="13.5">
      <c r="A20">
        <f t="shared" si="1"/>
        <v>1.361356816555577</v>
      </c>
      <c r="B20" s="12">
        <f t="shared" si="2"/>
        <v>0.22837439741201798</v>
      </c>
      <c r="C20" s="12">
        <f t="shared" si="3"/>
        <v>1.0488917674150309</v>
      </c>
      <c r="D20" s="8">
        <f t="shared" si="0"/>
        <v>0.9781476007338056</v>
      </c>
      <c r="E20" s="10">
        <f t="shared" si="4"/>
        <v>0.20720820226429432</v>
      </c>
      <c r="F20" s="10">
        <f t="shared" si="5"/>
        <v>0.98407102339626</v>
      </c>
      <c r="G20" s="10">
        <f t="shared" si="6"/>
        <v>0.20552546539133248</v>
      </c>
      <c r="H20" s="11">
        <f t="shared" si="7"/>
        <v>0.9788514660209183</v>
      </c>
      <c r="K20" s="27">
        <v>1.4660765716752366</v>
      </c>
      <c r="L20" s="27">
        <v>1.0728070783876174</v>
      </c>
      <c r="M20" s="27">
        <v>0.9945218953682733</v>
      </c>
      <c r="N20" s="27">
        <v>0.9950068886847456</v>
      </c>
    </row>
    <row r="21" spans="1:14" ht="13.5">
      <c r="A21">
        <f t="shared" si="1"/>
        <v>1.4660765716752366</v>
      </c>
      <c r="B21" s="12">
        <f t="shared" si="2"/>
        <v>0.11853470838128882</v>
      </c>
      <c r="C21" s="12">
        <f t="shared" si="3"/>
        <v>1.0728070783876174</v>
      </c>
      <c r="D21" s="8">
        <f t="shared" si="0"/>
        <v>0.9945218953682733</v>
      </c>
      <c r="E21" s="10">
        <f t="shared" si="4"/>
        <v>0.10302037957110195</v>
      </c>
      <c r="F21" s="10">
        <f t="shared" si="5"/>
        <v>1.0003740424275527</v>
      </c>
      <c r="G21" s="10">
        <f t="shared" si="6"/>
        <v>0.1018934601056785</v>
      </c>
      <c r="H21" s="11">
        <f t="shared" si="7"/>
        <v>0.9950068886847456</v>
      </c>
      <c r="K21" s="27">
        <v>1.5707963267948963</v>
      </c>
      <c r="L21" s="27">
        <v>1.0852200040224862</v>
      </c>
      <c r="M21" s="27">
        <v>1</v>
      </c>
      <c r="N21" s="27">
        <v>1.0002214111154863</v>
      </c>
    </row>
    <row r="22" spans="1:14" ht="13.5">
      <c r="A22">
        <f t="shared" si="1"/>
        <v>1.5707963267948963</v>
      </c>
      <c r="B22" s="12">
        <f t="shared" si="2"/>
        <v>0.006190613841899895</v>
      </c>
      <c r="C22" s="12">
        <f t="shared" si="3"/>
        <v>1.0852200040224862</v>
      </c>
      <c r="D22" s="8">
        <f t="shared" si="0"/>
        <v>1</v>
      </c>
      <c r="E22" s="10">
        <f t="shared" si="4"/>
        <v>-0.002303417619762632</v>
      </c>
      <c r="F22" s="10">
        <f t="shared" si="5"/>
        <v>1.0056771468753072</v>
      </c>
      <c r="G22" s="10">
        <f t="shared" si="6"/>
        <v>-0.002862111032152198</v>
      </c>
      <c r="H22" s="11">
        <f t="shared" si="7"/>
        <v>1.0002214111154863</v>
      </c>
      <c r="K22" s="27">
        <v>1.675516081914556</v>
      </c>
      <c r="L22" s="27">
        <v>1.0858682835880504</v>
      </c>
      <c r="M22" s="27">
        <v>0.9945218953682734</v>
      </c>
      <c r="N22" s="27">
        <v>0.9944373639706245</v>
      </c>
    </row>
    <row r="23" spans="1:14" ht="13.5">
      <c r="A23">
        <f t="shared" si="1"/>
        <v>1.675516081914556</v>
      </c>
      <c r="B23" s="12">
        <f t="shared" si="2"/>
        <v>-0.10745335923029105</v>
      </c>
      <c r="C23" s="12">
        <f t="shared" si="3"/>
        <v>1.0858682835880504</v>
      </c>
      <c r="D23" s="8">
        <f t="shared" si="0"/>
        <v>0.9945218953682734</v>
      </c>
      <c r="E23" s="10">
        <f t="shared" si="4"/>
        <v>-0.10760505226960647</v>
      </c>
      <c r="F23" s="10">
        <f t="shared" si="5"/>
        <v>0.9999216915490741</v>
      </c>
      <c r="G23" s="10">
        <f t="shared" si="6"/>
        <v>-0.10758935898980683</v>
      </c>
      <c r="H23" s="11">
        <f t="shared" si="7"/>
        <v>0.9944373639706245</v>
      </c>
      <c r="K23" s="27">
        <v>1.7802358370342157</v>
      </c>
      <c r="L23" s="27">
        <v>1.0746157941226695</v>
      </c>
      <c r="M23" s="27">
        <v>0.9781476007338057</v>
      </c>
      <c r="N23" s="27">
        <v>0.9777180196525908</v>
      </c>
    </row>
    <row r="24" spans="1:14" ht="13.5">
      <c r="A24">
        <f t="shared" si="1"/>
        <v>1.7802358370342157</v>
      </c>
      <c r="B24" s="12">
        <f t="shared" si="2"/>
        <v>-0.22116521997983696</v>
      </c>
      <c r="C24" s="12">
        <f t="shared" si="3"/>
        <v>1.0746157941226695</v>
      </c>
      <c r="D24" s="8">
        <f t="shared" si="0"/>
        <v>0.9781476007338057</v>
      </c>
      <c r="E24" s="10">
        <f t="shared" si="4"/>
        <v>-0.2117265962266506</v>
      </c>
      <c r="F24" s="10">
        <f t="shared" si="5"/>
        <v>0.9831706326437308</v>
      </c>
      <c r="G24" s="10">
        <f t="shared" si="6"/>
        <v>-0.21113667155387494</v>
      </c>
      <c r="H24" s="11">
        <f t="shared" si="7"/>
        <v>0.9777180196525908</v>
      </c>
      <c r="K24" s="27">
        <v>1.8849555921538754</v>
      </c>
      <c r="L24" s="27">
        <v>1.0514554264453952</v>
      </c>
      <c r="M24" s="27">
        <v>0.9510565162951538</v>
      </c>
      <c r="N24" s="27">
        <v>0.9502469001830292</v>
      </c>
    </row>
    <row r="25" spans="1:14" ht="13.5">
      <c r="A25">
        <f t="shared" si="1"/>
        <v>1.8849555921538754</v>
      </c>
      <c r="B25" s="12">
        <f t="shared" si="2"/>
        <v>-0.3336987227880816</v>
      </c>
      <c r="C25" s="12">
        <f t="shared" si="3"/>
        <v>1.0514554264453952</v>
      </c>
      <c r="D25" s="8">
        <f t="shared" si="0"/>
        <v>0.9510565162951538</v>
      </c>
      <c r="E25" s="10">
        <f t="shared" si="4"/>
        <v>-0.31352306314797296</v>
      </c>
      <c r="F25" s="10">
        <f t="shared" si="5"/>
        <v>0.9556078391106889</v>
      </c>
      <c r="G25" s="10">
        <f t="shared" si="6"/>
        <v>-0.31236537680197324</v>
      </c>
      <c r="H25" s="11">
        <f t="shared" si="7"/>
        <v>0.9502469001830292</v>
      </c>
      <c r="K25" s="27">
        <v>1.9896753472735351</v>
      </c>
      <c r="L25" s="27">
        <v>1.0165105779112842</v>
      </c>
      <c r="M25" s="27">
        <v>0.9135454576426011</v>
      </c>
      <c r="N25" s="27">
        <v>0.912325762756373</v>
      </c>
    </row>
    <row r="26" spans="1:14" ht="13.5">
      <c r="A26">
        <f t="shared" si="1"/>
        <v>1.9896753472735351</v>
      </c>
      <c r="B26" s="12">
        <f t="shared" si="2"/>
        <v>-0.44380687756468085</v>
      </c>
      <c r="C26" s="12">
        <f t="shared" si="3"/>
        <v>1.0165105779112842</v>
      </c>
      <c r="D26" s="8">
        <f t="shared" si="0"/>
        <v>0.9135454576426011</v>
      </c>
      <c r="E26" s="10">
        <f t="shared" si="4"/>
        <v>-0.41187499949235584</v>
      </c>
      <c r="F26" s="10">
        <f t="shared" si="5"/>
        <v>0.9175360744164662</v>
      </c>
      <c r="G26" s="10">
        <f t="shared" si="6"/>
        <v>-0.41016226466033767</v>
      </c>
      <c r="H26" s="11">
        <f t="shared" si="7"/>
        <v>0.912325762756373</v>
      </c>
      <c r="K26" s="27">
        <v>2.094395102393195</v>
      </c>
      <c r="L26" s="27">
        <v>0.97003523037229</v>
      </c>
      <c r="M26" s="27">
        <v>0.8660254037844389</v>
      </c>
      <c r="N26" s="27">
        <v>0.8643712850844132</v>
      </c>
    </row>
    <row r="27" spans="1:14" ht="13.5">
      <c r="A27">
        <f t="shared" si="1"/>
        <v>2.094395102393195</v>
      </c>
      <c r="B27" s="12">
        <f t="shared" si="2"/>
        <v>-0.5502556163600943</v>
      </c>
      <c r="C27" s="12">
        <f t="shared" si="3"/>
        <v>0.97003523037229</v>
      </c>
      <c r="D27" s="8">
        <f t="shared" si="0"/>
        <v>0.8660254037844389</v>
      </c>
      <c r="E27" s="10">
        <f t="shared" si="4"/>
        <v>-0.5057007951255419</v>
      </c>
      <c r="F27" s="10">
        <f t="shared" si="5"/>
        <v>0.8693736708418174</v>
      </c>
      <c r="G27" s="10">
        <f t="shared" si="6"/>
        <v>-0.5034518288519572</v>
      </c>
      <c r="H27" s="11">
        <f t="shared" si="7"/>
        <v>0.8643712850844132</v>
      </c>
      <c r="K27" s="27">
        <v>2.1991148575128547</v>
      </c>
      <c r="L27" s="27">
        <v>0.9124125969738435</v>
      </c>
      <c r="M27" s="27">
        <v>0.8090169943749478</v>
      </c>
      <c r="N27" s="27">
        <v>0.806910486941689</v>
      </c>
    </row>
    <row r="28" spans="1:14" ht="13.5">
      <c r="A28">
        <f t="shared" si="1"/>
        <v>2.1991148575128547</v>
      </c>
      <c r="B28" s="12">
        <f t="shared" si="2"/>
        <v>-0.6518374681421233</v>
      </c>
      <c r="C28" s="12">
        <f t="shared" si="3"/>
        <v>0.9124125969738435</v>
      </c>
      <c r="D28" s="8">
        <f t="shared" si="0"/>
        <v>0.8090169943749478</v>
      </c>
      <c r="E28" s="10">
        <f t="shared" si="4"/>
        <v>-0.5939685781584625</v>
      </c>
      <c r="F28" s="10">
        <f t="shared" si="5"/>
        <v>0.8116499328524913</v>
      </c>
      <c r="G28" s="10">
        <f t="shared" si="6"/>
        <v>-0.5912080946108105</v>
      </c>
      <c r="H28" s="11">
        <f t="shared" si="7"/>
        <v>0.806910486941689</v>
      </c>
      <c r="K28" s="27">
        <v>2.3038346126325147</v>
      </c>
      <c r="L28" s="27">
        <v>0.8441523369321813</v>
      </c>
      <c r="M28" s="27">
        <v>0.7431448254773945</v>
      </c>
      <c r="N28" s="27">
        <v>0.740574938219726</v>
      </c>
    </row>
    <row r="29" spans="1:14" ht="13.5">
      <c r="A29">
        <f t="shared" si="1"/>
        <v>2.3038346126325147</v>
      </c>
      <c r="B29" s="12">
        <f t="shared" si="2"/>
        <v>-0.747385091865317</v>
      </c>
      <c r="C29" s="12">
        <f t="shared" si="3"/>
        <v>0.8441523369321813</v>
      </c>
      <c r="D29" s="8">
        <f t="shared" si="0"/>
        <v>0.7431448254773945</v>
      </c>
      <c r="E29" s="10">
        <f t="shared" si="4"/>
        <v>-0.6757075632068296</v>
      </c>
      <c r="F29" s="10">
        <f t="shared" si="5"/>
        <v>0.7449993200492843</v>
      </c>
      <c r="G29" s="10">
        <f t="shared" si="6"/>
        <v>-0.6724659020887571</v>
      </c>
      <c r="H29" s="11">
        <f t="shared" si="7"/>
        <v>0.740574938219726</v>
      </c>
      <c r="K29" s="27">
        <v>2.4085543677521746</v>
      </c>
      <c r="L29" s="27">
        <v>0.7658863531319609</v>
      </c>
      <c r="M29" s="27">
        <v>0.6691306063588583</v>
      </c>
      <c r="N29" s="27">
        <v>0.6660938171435647</v>
      </c>
    </row>
    <row r="30" spans="1:14" ht="13.5">
      <c r="A30">
        <f t="shared" si="1"/>
        <v>2.4085543677521746</v>
      </c>
      <c r="B30" s="12">
        <f t="shared" si="2"/>
        <v>-0.8357845178725435</v>
      </c>
      <c r="C30" s="12">
        <f t="shared" si="3"/>
        <v>0.7658863531319609</v>
      </c>
      <c r="D30" s="8">
        <f t="shared" si="0"/>
        <v>0.6691306063588583</v>
      </c>
      <c r="E30" s="10">
        <f t="shared" si="4"/>
        <v>-0.750018728266884</v>
      </c>
      <c r="F30" s="10">
        <f t="shared" si="5"/>
        <v>0.6701544736266702</v>
      </c>
      <c r="G30" s="10">
        <f t="shared" si="6"/>
        <v>-0.7463315213630852</v>
      </c>
      <c r="H30" s="11">
        <f t="shared" si="7"/>
        <v>0.6660938171435647</v>
      </c>
      <c r="K30" s="27">
        <v>2.5132741228718345</v>
      </c>
      <c r="L30" s="27">
        <v>0.6783632030875452</v>
      </c>
      <c r="M30" s="27">
        <v>0.5877852522924732</v>
      </c>
      <c r="N30" s="27">
        <v>0.5842858949498846</v>
      </c>
    </row>
    <row r="31" spans="1:14" ht="13.5">
      <c r="A31">
        <f t="shared" si="1"/>
        <v>2.5132741228718345</v>
      </c>
      <c r="B31" s="12">
        <f t="shared" si="2"/>
        <v>-0.9159879492220117</v>
      </c>
      <c r="C31" s="12">
        <f t="shared" si="3"/>
        <v>0.6783632030875452</v>
      </c>
      <c r="D31" s="8">
        <f t="shared" si="0"/>
        <v>0.5877852522924732</v>
      </c>
      <c r="E31" s="10">
        <f t="shared" si="4"/>
        <v>-0.8160847027810787</v>
      </c>
      <c r="F31" s="10">
        <f t="shared" si="5"/>
        <v>0.5879381629883393</v>
      </c>
      <c r="G31" s="10">
        <f t="shared" si="6"/>
        <v>-0.8119924822989028</v>
      </c>
      <c r="H31" s="11">
        <f t="shared" si="7"/>
        <v>0.5842858949498846</v>
      </c>
      <c r="K31" s="27">
        <v>2.6179938779914944</v>
      </c>
      <c r="L31" s="27">
        <v>0.5824411693524567</v>
      </c>
      <c r="M31" s="27">
        <v>0.5</v>
      </c>
      <c r="N31" s="27">
        <v>0.4960505351332656</v>
      </c>
    </row>
    <row r="32" spans="1:14" ht="13.5">
      <c r="A32">
        <f t="shared" si="1"/>
        <v>2.6179938779914944</v>
      </c>
      <c r="B32" s="12">
        <f t="shared" si="2"/>
        <v>-0.9870259777315274</v>
      </c>
      <c r="C32" s="12">
        <f t="shared" si="3"/>
        <v>0.5824411693524567</v>
      </c>
      <c r="D32" s="8">
        <f t="shared" si="0"/>
        <v>0.49999999999999994</v>
      </c>
      <c r="E32" s="10">
        <f t="shared" si="4"/>
        <v>-0.8731787581379259</v>
      </c>
      <c r="F32" s="10">
        <f t="shared" si="5"/>
        <v>0.4992542410445388</v>
      </c>
      <c r="G32" s="10">
        <f t="shared" si="6"/>
        <v>-0.8687265111507322</v>
      </c>
      <c r="H32" s="11">
        <f t="shared" si="7"/>
        <v>0.4960505351332656</v>
      </c>
      <c r="K32" s="27">
        <v>2.7227136331111543</v>
      </c>
      <c r="L32" s="27">
        <v>0.4790800506676684</v>
      </c>
      <c r="M32" s="27">
        <v>0.40673664307580004</v>
      </c>
      <c r="N32" s="27">
        <v>0.4023578062058745</v>
      </c>
    </row>
    <row r="33" spans="1:14" ht="13.5">
      <c r="A33">
        <f t="shared" si="1"/>
        <v>2.7227136331111543</v>
      </c>
      <c r="B33" s="12">
        <f t="shared" si="2"/>
        <v>-1.048019074357725</v>
      </c>
      <c r="C33" s="12">
        <f t="shared" si="3"/>
        <v>0.4790800506676684</v>
      </c>
      <c r="D33" s="8">
        <f t="shared" si="0"/>
        <v>0.40673664307580004</v>
      </c>
      <c r="E33" s="10">
        <f t="shared" si="4"/>
        <v>-0.9206728017168639</v>
      </c>
      <c r="F33" s="10">
        <f t="shared" si="5"/>
        <v>0.40507770761960454</v>
      </c>
      <c r="G33" s="10">
        <f t="shared" si="6"/>
        <v>-0.9159094756069771</v>
      </c>
      <c r="H33" s="11">
        <f t="shared" si="7"/>
        <v>0.4023578062058745</v>
      </c>
      <c r="K33" s="27">
        <v>2.8274333882308142</v>
      </c>
      <c r="L33" s="27">
        <v>0.36933174984019496</v>
      </c>
      <c r="M33" s="27">
        <v>0.3090169943749471</v>
      </c>
      <c r="N33" s="27">
        <v>0.30423781666690136</v>
      </c>
    </row>
    <row r="34" spans="1:14" ht="13.5">
      <c r="A34">
        <f t="shared" si="1"/>
        <v>2.8274333882308142</v>
      </c>
      <c r="B34" s="12">
        <f t="shared" si="2"/>
        <v>-1.0981882199463573</v>
      </c>
      <c r="C34" s="12">
        <f t="shared" si="3"/>
        <v>0.36933174984019496</v>
      </c>
      <c r="D34" s="8">
        <f t="shared" si="0"/>
        <v>0.3090169943749471</v>
      </c>
      <c r="E34" s="10">
        <f t="shared" si="4"/>
        <v>-0.9580442865433398</v>
      </c>
      <c r="F34" s="10">
        <f t="shared" si="5"/>
        <v>0.3064439902085359</v>
      </c>
      <c r="G34" s="10">
        <f t="shared" si="6"/>
        <v>-0.9530222508814231</v>
      </c>
      <c r="H34" s="11">
        <f t="shared" si="7"/>
        <v>0.30423781666690136</v>
      </c>
      <c r="K34" s="27">
        <v>2.932153143350474</v>
      </c>
      <c r="L34" s="27">
        <v>0.25432974837211736</v>
      </c>
      <c r="M34" s="27">
        <v>0.20791169081775887</v>
      </c>
      <c r="N34" s="27">
        <v>0.20276938943414874</v>
      </c>
    </row>
    <row r="35" spans="1:14" ht="13.5">
      <c r="A35">
        <f t="shared" si="1"/>
        <v>2.932153143350474</v>
      </c>
      <c r="B35" s="12">
        <f t="shared" si="2"/>
        <v>-1.1368645503475379</v>
      </c>
      <c r="C35" s="12">
        <f t="shared" si="3"/>
        <v>0.25432974837211736</v>
      </c>
      <c r="D35" s="8">
        <f t="shared" si="0"/>
        <v>0.20791169081775887</v>
      </c>
      <c r="E35" s="10">
        <f t="shared" si="4"/>
        <v>-0.9848819605409209</v>
      </c>
      <c r="F35" s="10">
        <f t="shared" si="5"/>
        <v>0.2044375599310118</v>
      </c>
      <c r="G35" s="10">
        <f t="shared" si="6"/>
        <v>-0.9796564313177902</v>
      </c>
      <c r="H35" s="11">
        <f t="shared" si="7"/>
        <v>0.20276938943414874</v>
      </c>
      <c r="K35" s="27">
        <v>3.036872898470134</v>
      </c>
      <c r="L35" s="27">
        <v>0.1352775710555011</v>
      </c>
      <c r="M35" s="27">
        <v>0.10452846326765285</v>
      </c>
      <c r="N35" s="27">
        <v>0.09906820025716914</v>
      </c>
    </row>
    <row r="36" spans="1:14" ht="13.5">
      <c r="A36">
        <f t="shared" si="1"/>
        <v>3.036872898470134</v>
      </c>
      <c r="B36" s="12">
        <f t="shared" si="2"/>
        <v>-1.1634978993167107</v>
      </c>
      <c r="C36" s="12">
        <f t="shared" si="3"/>
        <v>0.1352775710555011</v>
      </c>
      <c r="D36" s="8">
        <f t="shared" si="0"/>
        <v>0.10452846326765285</v>
      </c>
      <c r="E36" s="10">
        <f t="shared" si="4"/>
        <v>-1.0008903921250971</v>
      </c>
      <c r="F36" s="10">
        <f t="shared" si="5"/>
        <v>0.10018000784514997</v>
      </c>
      <c r="G36" s="10">
        <f t="shared" si="6"/>
        <v>-0.9955188246661586</v>
      </c>
      <c r="H36" s="11">
        <f t="shared" si="7"/>
        <v>0.09906820025716914</v>
      </c>
      <c r="K36" s="27">
        <v>3.141592653589794</v>
      </c>
      <c r="L36" s="27">
        <v>0.013436355956816595</v>
      </c>
      <c r="M36" s="27">
        <v>-7.656635742092632E-16</v>
      </c>
      <c r="N36" s="27">
        <v>-0.005725489470697023</v>
      </c>
    </row>
    <row r="37" spans="1:8" ht="13.5">
      <c r="A37">
        <f t="shared" si="1"/>
        <v>3.141592653589794</v>
      </c>
      <c r="B37" s="12">
        <f t="shared" si="2"/>
        <v>-1.177664133430825</v>
      </c>
      <c r="C37" s="12">
        <f t="shared" si="3"/>
        <v>0.013436355956816595</v>
      </c>
      <c r="D37" s="8">
        <f t="shared" si="0"/>
        <v>-7.656635742092632E-16</v>
      </c>
      <c r="E37" s="10">
        <f t="shared" si="4"/>
        <v>-1.0058932223372348</v>
      </c>
      <c r="F37" s="10">
        <f t="shared" si="5"/>
        <v>-0.005182287278882494</v>
      </c>
      <c r="G37" s="10">
        <f t="shared" si="6"/>
        <v>-1.0004346795742944</v>
      </c>
      <c r="H37" s="11">
        <f t="shared" si="7"/>
        <v>-0.005725489470697023</v>
      </c>
    </row>
    <row r="38" ht="13.5">
      <c r="H38" s="2"/>
    </row>
    <row r="39" ht="13.5">
      <c r="H39" s="2"/>
    </row>
  </sheetData>
  <mergeCells count="2">
    <mergeCell ref="E5:H5"/>
    <mergeCell ref="B5:C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B3" sqref="B3"/>
    </sheetView>
  </sheetViews>
  <sheetFormatPr defaultColWidth="9.140625" defaultRowHeight="15"/>
  <cols>
    <col min="2" max="3" width="9.140625" style="2" customWidth="1"/>
    <col min="4" max="4" width="12.421875" style="2" bestFit="1" customWidth="1"/>
    <col min="5" max="5" width="9.140625" style="2" customWidth="1"/>
    <col min="6" max="6" width="10.00390625" style="2" customWidth="1"/>
    <col min="7" max="7" width="9.140625" style="2" customWidth="1"/>
  </cols>
  <sheetData>
    <row r="1" ht="15">
      <c r="A1" s="7" t="s">
        <v>32</v>
      </c>
    </row>
    <row r="3" spans="1:2" ht="13.5">
      <c r="A3" t="s">
        <v>3</v>
      </c>
      <c r="B3" s="2">
        <f>PI()/$C$23/2</f>
        <v>0.2617993877991494</v>
      </c>
    </row>
    <row r="5" spans="1:2" ht="13.5">
      <c r="A5" s="33" t="s">
        <v>27</v>
      </c>
      <c r="B5" s="33"/>
    </row>
    <row r="7" spans="1:2" ht="13.5">
      <c r="A7" s="10" t="s">
        <v>21</v>
      </c>
      <c r="B7" s="11">
        <v>-1.189951046269733E-05</v>
      </c>
    </row>
    <row r="8" spans="1:2" ht="13.5">
      <c r="A8" s="10" t="s">
        <v>14</v>
      </c>
      <c r="B8" s="11">
        <v>0.9995099052937533</v>
      </c>
    </row>
    <row r="9" spans="1:2" ht="13.5">
      <c r="A9" s="10" t="s">
        <v>19</v>
      </c>
      <c r="B9" s="11">
        <v>0.0025024053534248455</v>
      </c>
    </row>
    <row r="10" spans="1:2" ht="13.5">
      <c r="A10" s="10" t="s">
        <v>15</v>
      </c>
      <c r="B10" s="11">
        <v>-0.17237048855780784</v>
      </c>
    </row>
    <row r="11" spans="1:2" ht="13.5">
      <c r="A11" s="10" t="s">
        <v>20</v>
      </c>
      <c r="B11" s="11">
        <v>0.006010467561034579</v>
      </c>
    </row>
    <row r="12" spans="1:2" ht="13.5">
      <c r="A12" s="10" t="s">
        <v>17</v>
      </c>
      <c r="B12" s="11">
        <v>0.005781532280781805</v>
      </c>
    </row>
    <row r="15" spans="4:9" s="3" customFormat="1" ht="13.5">
      <c r="D15" s="15" t="s">
        <v>1</v>
      </c>
      <c r="E15" s="15" t="s">
        <v>6</v>
      </c>
      <c r="F15" s="15" t="s">
        <v>2</v>
      </c>
      <c r="G15" s="15" t="s">
        <v>16</v>
      </c>
      <c r="H15" s="15" t="s">
        <v>23</v>
      </c>
      <c r="I15" s="16" t="s">
        <v>22</v>
      </c>
    </row>
    <row r="16" spans="3:9" ht="13.5">
      <c r="C16"/>
      <c r="H16" s="2"/>
      <c r="I16" s="2"/>
    </row>
    <row r="17" spans="1:9" ht="13.5">
      <c r="A17" s="35" t="s">
        <v>28</v>
      </c>
      <c r="B17" s="35"/>
      <c r="C17" s="19">
        <v>0</v>
      </c>
      <c r="D17" s="20">
        <v>0</v>
      </c>
      <c r="E17" s="20">
        <f aca="true" t="shared" si="0" ref="E17:E23">SIN(D17)</f>
        <v>0</v>
      </c>
      <c r="F17" s="20">
        <f aca="true" t="shared" si="1" ref="F17:F23">$B$7+$B$8*D17+$B$9*D17^2+$B$10*D17^3+$B$11*D17^4+$B$12*D17^5</f>
        <v>-1.189951046269733E-05</v>
      </c>
      <c r="G17" s="20"/>
      <c r="H17" s="21">
        <f>F17-0</f>
        <v>-1.189951046269733E-05</v>
      </c>
      <c r="I17" s="21">
        <f>H17^2</f>
        <v>1.4159834925184323E-10</v>
      </c>
    </row>
    <row r="18" spans="1:9" ht="13.5">
      <c r="A18" s="34" t="s">
        <v>29</v>
      </c>
      <c r="B18" s="34"/>
      <c r="C18" s="22">
        <v>1</v>
      </c>
      <c r="D18" s="23">
        <f aca="true" t="shared" si="2" ref="D18:D23">C18*$B$3</f>
        <v>0.2617993877991494</v>
      </c>
      <c r="E18" s="23">
        <f t="shared" si="0"/>
        <v>0.25881904510252074</v>
      </c>
      <c r="F18" s="23">
        <f t="shared" si="1"/>
        <v>0.2587731181444623</v>
      </c>
      <c r="G18" s="23">
        <f>2*1*$B$9+3*2*$B$10*D18+4*3*$B$11*D18^2+5*4*$B$12*D18^3</f>
        <v>-0.25873589576431477</v>
      </c>
      <c r="H18" s="24">
        <f>F18+G18</f>
        <v>3.722238014752799E-05</v>
      </c>
      <c r="I18" s="24">
        <f aca="true" t="shared" si="3" ref="I18:I23">H18^2</f>
        <v>1.3855055838470858E-09</v>
      </c>
    </row>
    <row r="19" spans="1:9" ht="13.5">
      <c r="A19" s="34"/>
      <c r="B19" s="34"/>
      <c r="C19" s="22">
        <v>2</v>
      </c>
      <c r="D19" s="23">
        <f t="shared" si="2"/>
        <v>0.5235987755982988</v>
      </c>
      <c r="E19" s="23">
        <f t="shared" si="0"/>
        <v>0.49999999999999994</v>
      </c>
      <c r="F19" s="23">
        <f t="shared" si="1"/>
        <v>0.49995222912574944</v>
      </c>
      <c r="G19" s="23">
        <f>2*1*$B$9+3*2*$B$10*D19+4*3*$B$11*D19^2+5*4*$B$12*D19^3</f>
        <v>-0.5001409051134524</v>
      </c>
      <c r="H19" s="24">
        <f>F19+G19</f>
        <v>-0.00018867598770300198</v>
      </c>
      <c r="I19" s="24">
        <f t="shared" si="3"/>
        <v>3.559862833570335E-08</v>
      </c>
    </row>
    <row r="20" spans="1:9" ht="13.5">
      <c r="A20" s="34"/>
      <c r="B20" s="34"/>
      <c r="C20" s="22">
        <v>3</v>
      </c>
      <c r="D20" s="23">
        <f t="shared" si="2"/>
        <v>0.7853981633974483</v>
      </c>
      <c r="E20" s="23">
        <f t="shared" si="0"/>
        <v>0.7071067811865475</v>
      </c>
      <c r="F20" s="23">
        <f t="shared" si="1"/>
        <v>0.7070508976415629</v>
      </c>
      <c r="G20" s="23">
        <f>2*1*$B$9+3*2*$B$10*D20+4*3*$B$11*D20^2+5*4*$B$12*D20^3</f>
        <v>-0.7067613430673687</v>
      </c>
      <c r="H20" s="24">
        <f>F20+G20</f>
        <v>0.0002895545741942174</v>
      </c>
      <c r="I20" s="24">
        <f t="shared" si="3"/>
        <v>8.384185143679453E-08</v>
      </c>
    </row>
    <row r="21" spans="1:9" ht="13.5">
      <c r="A21" s="34"/>
      <c r="B21" s="34"/>
      <c r="C21" s="22">
        <v>4</v>
      </c>
      <c r="D21" s="23">
        <f t="shared" si="2"/>
        <v>1.0471975511965976</v>
      </c>
      <c r="E21" s="23">
        <f t="shared" si="0"/>
        <v>0.8660254037844386</v>
      </c>
      <c r="F21" s="23">
        <f t="shared" si="1"/>
        <v>0.8659786848370972</v>
      </c>
      <c r="G21" s="23">
        <f>2*1*$B$9+3*2*$B$10*D21+4*3*$B$11*D21^2+5*4*$B$12*D21^3</f>
        <v>-0.8661483353528683</v>
      </c>
      <c r="H21" s="24">
        <f>F21+G21</f>
        <v>-0.00016965051577111367</v>
      </c>
      <c r="I21" s="24">
        <f t="shared" si="3"/>
        <v>2.878129750140489E-08</v>
      </c>
    </row>
    <row r="22" spans="1:9" ht="13.5">
      <c r="A22" s="34"/>
      <c r="B22" s="34"/>
      <c r="C22" s="22">
        <v>5</v>
      </c>
      <c r="D22" s="23">
        <f t="shared" si="2"/>
        <v>1.308996938995747</v>
      </c>
      <c r="E22" s="23">
        <f t="shared" si="0"/>
        <v>0.9659258262890682</v>
      </c>
      <c r="F22" s="23">
        <f t="shared" si="1"/>
        <v>0.9658824811856543</v>
      </c>
      <c r="G22" s="23">
        <f>2*1*$B$9+3*2*$B$10*D22+4*3*$B$11*D22^2+5*4*$B$12*D22^3</f>
        <v>-0.9658530076967566</v>
      </c>
      <c r="H22" s="24">
        <f>F22+G22</f>
        <v>2.9473488897702182E-05</v>
      </c>
      <c r="I22" s="24">
        <f t="shared" si="3"/>
        <v>8.686865478029738E-10</v>
      </c>
    </row>
    <row r="23" spans="1:9" ht="13.5">
      <c r="A23" s="36" t="s">
        <v>28</v>
      </c>
      <c r="B23" s="36"/>
      <c r="C23" s="19">
        <v>6</v>
      </c>
      <c r="D23" s="20">
        <f t="shared" si="2"/>
        <v>1.5707963267948966</v>
      </c>
      <c r="E23" s="20">
        <f t="shared" si="0"/>
        <v>1</v>
      </c>
      <c r="F23" s="20">
        <f t="shared" si="1"/>
        <v>0.9999997388797249</v>
      </c>
      <c r="G23" s="20"/>
      <c r="H23" s="21">
        <f>F23-1</f>
        <v>-2.611202750690822E-07</v>
      </c>
      <c r="I23" s="21">
        <f t="shared" si="3"/>
        <v>6.818379805215315E-14</v>
      </c>
    </row>
    <row r="24" spans="8:9" ht="13.5">
      <c r="H24" s="17"/>
      <c r="I24" s="17"/>
    </row>
    <row r="25" spans="6:9" ht="14.25" thickBot="1">
      <c r="F25" s="32" t="s">
        <v>30</v>
      </c>
      <c r="G25" s="32"/>
      <c r="H25" s="32"/>
      <c r="I25" s="18">
        <f>SUM(I17:I23)</f>
        <v>1.5061763593860275E-07</v>
      </c>
    </row>
    <row r="26" ht="14.25" thickTop="1">
      <c r="A26" s="2"/>
    </row>
    <row r="27" ht="13.5">
      <c r="A27" t="s">
        <v>18</v>
      </c>
    </row>
    <row r="29" spans="2:4" ht="13.5">
      <c r="B29" s="15" t="s">
        <v>1</v>
      </c>
      <c r="C29" s="15" t="s">
        <v>6</v>
      </c>
      <c r="D29" s="15" t="s">
        <v>31</v>
      </c>
    </row>
    <row r="31" spans="1:4" ht="13.5">
      <c r="A31">
        <v>0</v>
      </c>
      <c r="B31" s="2">
        <f aca="true" t="shared" si="4" ref="B31:B55">PI()/2*A31/$A$55</f>
        <v>0</v>
      </c>
      <c r="C31" s="2">
        <f aca="true" t="shared" si="5" ref="C31:C55">SIN(B31)</f>
        <v>0</v>
      </c>
      <c r="D31" s="2">
        <f aca="true" t="shared" si="6" ref="D31:D55">$B$7+$B$8*B31+$B$9*B31^2+$B$10*B31^3+$B$11*B31^4+$B$12*B31^5</f>
        <v>-1.189951046269733E-05</v>
      </c>
    </row>
    <row r="32" spans="1:4" ht="13.5">
      <c r="A32">
        <v>1</v>
      </c>
      <c r="B32" s="2">
        <f t="shared" si="4"/>
        <v>0.06544984694978735</v>
      </c>
      <c r="C32" s="2">
        <f t="shared" si="5"/>
        <v>0.06540312923014306</v>
      </c>
      <c r="D32" s="2">
        <f t="shared" si="6"/>
        <v>0.06536838067430684</v>
      </c>
    </row>
    <row r="33" spans="1:4" ht="13.5">
      <c r="A33">
        <v>2</v>
      </c>
      <c r="B33" s="2">
        <f t="shared" si="4"/>
        <v>0.1308996938995747</v>
      </c>
      <c r="C33" s="2">
        <f t="shared" si="5"/>
        <v>0.13052619222005157</v>
      </c>
      <c r="D33" s="2">
        <f t="shared" si="6"/>
        <v>0.13048189095080562</v>
      </c>
    </row>
    <row r="34" spans="1:4" ht="13.5">
      <c r="A34">
        <v>3</v>
      </c>
      <c r="B34" s="2">
        <f t="shared" si="4"/>
        <v>0.19634954084936207</v>
      </c>
      <c r="C34" s="2">
        <f t="shared" si="5"/>
        <v>0.19509032201612825</v>
      </c>
      <c r="D34" s="2">
        <f t="shared" si="6"/>
        <v>0.19504368204287184</v>
      </c>
    </row>
    <row r="35" spans="1:4" ht="13.5">
      <c r="A35">
        <v>4</v>
      </c>
      <c r="B35" s="2">
        <f t="shared" si="4"/>
        <v>0.2617993877991494</v>
      </c>
      <c r="C35" s="2">
        <f t="shared" si="5"/>
        <v>0.25881904510252074</v>
      </c>
      <c r="D35" s="2">
        <f t="shared" si="6"/>
        <v>0.2587731181444623</v>
      </c>
    </row>
    <row r="36" spans="1:4" ht="13.5">
      <c r="A36">
        <v>5</v>
      </c>
      <c r="B36" s="2">
        <f t="shared" si="4"/>
        <v>0.3272492347489368</v>
      </c>
      <c r="C36" s="2">
        <f t="shared" si="5"/>
        <v>0.3214394653031616</v>
      </c>
      <c r="D36" s="2">
        <f t="shared" si="6"/>
        <v>0.3213947101544096</v>
      </c>
    </row>
    <row r="37" spans="1:4" ht="13.5">
      <c r="A37">
        <v>6</v>
      </c>
      <c r="B37" s="2">
        <f t="shared" si="4"/>
        <v>0.39269908169872414</v>
      </c>
      <c r="C37" s="2">
        <f t="shared" si="5"/>
        <v>0.3826834323650898</v>
      </c>
      <c r="D37" s="2">
        <f t="shared" si="6"/>
        <v>0.382638948911179</v>
      </c>
    </row>
    <row r="38" spans="1:4" ht="13.5">
      <c r="A38">
        <v>7</v>
      </c>
      <c r="B38" s="2">
        <f t="shared" si="4"/>
        <v>0.4581489286485115</v>
      </c>
      <c r="C38" s="2">
        <f t="shared" si="5"/>
        <v>0.44228869021900125</v>
      </c>
      <c r="D38" s="2">
        <f t="shared" si="6"/>
        <v>0.44224313842762514</v>
      </c>
    </row>
    <row r="39" spans="1:4" ht="13.5">
      <c r="A39">
        <v>8</v>
      </c>
      <c r="B39" s="2">
        <f t="shared" si="4"/>
        <v>0.5235987755982988</v>
      </c>
      <c r="C39" s="2">
        <f t="shared" si="5"/>
        <v>0.49999999999999994</v>
      </c>
      <c r="D39" s="2">
        <f t="shared" si="6"/>
        <v>0.49995222912574944</v>
      </c>
    </row>
    <row r="40" spans="1:4" ht="13.5">
      <c r="A40">
        <v>9</v>
      </c>
      <c r="B40" s="2">
        <f t="shared" si="4"/>
        <v>0.5890486225480862</v>
      </c>
      <c r="C40" s="2">
        <f t="shared" si="5"/>
        <v>0.5555702330196022</v>
      </c>
      <c r="D40" s="2">
        <f t="shared" si="6"/>
        <v>0.5555196510714562</v>
      </c>
    </row>
    <row r="41" spans="1:4" ht="13.5">
      <c r="A41">
        <v>10</v>
      </c>
      <c r="B41" s="2">
        <f t="shared" si="4"/>
        <v>0.6544984694978736</v>
      </c>
      <c r="C41" s="2">
        <f t="shared" si="5"/>
        <v>0.6087614290087207</v>
      </c>
      <c r="D41" s="2">
        <f t="shared" si="6"/>
        <v>0.6087081472093104</v>
      </c>
    </row>
    <row r="42" spans="1:4" ht="13.5">
      <c r="A42">
        <v>11</v>
      </c>
      <c r="B42" s="2">
        <f t="shared" si="4"/>
        <v>0.7199483164476609</v>
      </c>
      <c r="C42" s="2">
        <f t="shared" si="5"/>
        <v>0.6593458151000688</v>
      </c>
      <c r="D42" s="2">
        <f t="shared" si="6"/>
        <v>0.6592906065972939</v>
      </c>
    </row>
    <row r="43" spans="1:4" ht="13.5">
      <c r="A43">
        <v>12</v>
      </c>
      <c r="B43" s="2">
        <f t="shared" si="4"/>
        <v>0.7853981633974483</v>
      </c>
      <c r="C43" s="2">
        <f t="shared" si="5"/>
        <v>0.7071067811865475</v>
      </c>
      <c r="D43" s="2">
        <f t="shared" si="6"/>
        <v>0.7070508976415629</v>
      </c>
    </row>
    <row r="44" spans="1:4" ht="13.5">
      <c r="A44">
        <v>13</v>
      </c>
      <c r="B44" s="2">
        <f t="shared" si="4"/>
        <v>0.8508480103472357</v>
      </c>
      <c r="C44" s="2">
        <f t="shared" si="5"/>
        <v>0.7518398074789774</v>
      </c>
      <c r="D44" s="2">
        <f t="shared" si="6"/>
        <v>0.7517847013312046</v>
      </c>
    </row>
    <row r="45" spans="1:4" ht="13.5">
      <c r="A45">
        <v>14</v>
      </c>
      <c r="B45" s="2">
        <f t="shared" si="4"/>
        <v>0.916297857297023</v>
      </c>
      <c r="C45" s="2">
        <f t="shared" si="5"/>
        <v>0.7933533402912352</v>
      </c>
      <c r="D45" s="2">
        <f t="shared" si="6"/>
        <v>0.793300344472994</v>
      </c>
    </row>
    <row r="46" spans="1:4" ht="13.5">
      <c r="A46">
        <v>15</v>
      </c>
      <c r="B46" s="2">
        <f t="shared" si="4"/>
        <v>0.9817477042468102</v>
      </c>
      <c r="C46" s="2">
        <f t="shared" si="5"/>
        <v>0.8314696123025451</v>
      </c>
      <c r="D46" s="2">
        <f t="shared" si="6"/>
        <v>0.8314196329261507</v>
      </c>
    </row>
    <row r="47" spans="1:4" ht="13.5">
      <c r="A47">
        <v>16</v>
      </c>
      <c r="B47" s="2">
        <f t="shared" si="4"/>
        <v>1.0471975511965976</v>
      </c>
      <c r="C47" s="2">
        <f t="shared" si="5"/>
        <v>0.8660254037844386</v>
      </c>
      <c r="D47" s="2">
        <f t="shared" si="6"/>
        <v>0.8659786848370972</v>
      </c>
    </row>
    <row r="48" spans="1:4" ht="13.5">
      <c r="A48">
        <v>17</v>
      </c>
      <c r="B48" s="2">
        <f t="shared" si="4"/>
        <v>1.1126473981463851</v>
      </c>
      <c r="C48" s="2">
        <f t="shared" si="5"/>
        <v>0.8968727415326884</v>
      </c>
      <c r="D48" s="2">
        <f t="shared" si="6"/>
        <v>0.8968287638742124</v>
      </c>
    </row>
    <row r="49" spans="1:4" ht="13.5">
      <c r="A49">
        <v>18</v>
      </c>
      <c r="B49" s="2">
        <f t="shared" si="4"/>
        <v>1.1780972450961724</v>
      </c>
      <c r="C49" s="2">
        <f t="shared" si="5"/>
        <v>0.9238795325112867</v>
      </c>
      <c r="D49" s="2">
        <f t="shared" si="6"/>
        <v>0.9238371124625936</v>
      </c>
    </row>
    <row r="50" spans="1:4" ht="13.5">
      <c r="A50">
        <v>19</v>
      </c>
      <c r="B50" s="2">
        <f t="shared" si="4"/>
        <v>1.2435470920459597</v>
      </c>
      <c r="C50" s="2">
        <f t="shared" si="5"/>
        <v>0.9469301294951056</v>
      </c>
      <c r="D50" s="2">
        <f t="shared" si="6"/>
        <v>0.9468877850188082</v>
      </c>
    </row>
    <row r="51" spans="1:4" ht="13.5">
      <c r="A51">
        <v>20</v>
      </c>
      <c r="B51" s="2">
        <f t="shared" si="4"/>
        <v>1.3089969389957472</v>
      </c>
      <c r="C51" s="2">
        <f t="shared" si="5"/>
        <v>0.9659258262890683</v>
      </c>
      <c r="D51" s="2">
        <f t="shared" si="6"/>
        <v>0.9658824811856543</v>
      </c>
    </row>
    <row r="52" spans="1:4" ht="13.5">
      <c r="A52">
        <v>21</v>
      </c>
      <c r="B52" s="2">
        <f t="shared" si="4"/>
        <v>1.3744467859455345</v>
      </c>
      <c r="C52" s="2">
        <f t="shared" si="5"/>
        <v>0.9807852804032304</v>
      </c>
      <c r="D52" s="2">
        <f t="shared" si="6"/>
        <v>0.9807413790669162</v>
      </c>
    </row>
    <row r="53" spans="1:4" ht="13.5">
      <c r="A53">
        <v>22</v>
      </c>
      <c r="B53" s="2">
        <f t="shared" si="4"/>
        <v>1.4398966328953218</v>
      </c>
      <c r="C53" s="2">
        <f t="shared" si="5"/>
        <v>0.9914448613738104</v>
      </c>
      <c r="D53" s="2">
        <f t="shared" si="6"/>
        <v>0.9914039684621205</v>
      </c>
    </row>
    <row r="54" spans="1:4" ht="13.5">
      <c r="A54">
        <v>23</v>
      </c>
      <c r="B54" s="2">
        <f t="shared" si="4"/>
        <v>1.505346479845109</v>
      </c>
      <c r="C54" s="2">
        <f t="shared" si="5"/>
        <v>0.9978589232386035</v>
      </c>
      <c r="D54" s="2">
        <f t="shared" si="6"/>
        <v>0.9978298841012953</v>
      </c>
    </row>
    <row r="55" spans="1:4" ht="13.5">
      <c r="A55">
        <v>24</v>
      </c>
      <c r="B55" s="2">
        <f t="shared" si="4"/>
        <v>1.5707963267948966</v>
      </c>
      <c r="C55" s="2">
        <f t="shared" si="5"/>
        <v>1</v>
      </c>
      <c r="D55" s="2">
        <f t="shared" si="6"/>
        <v>0.9999997388797249</v>
      </c>
    </row>
  </sheetData>
  <mergeCells count="5">
    <mergeCell ref="F25:H25"/>
    <mergeCell ref="A5:B5"/>
    <mergeCell ref="A18:B22"/>
    <mergeCell ref="A17:B17"/>
    <mergeCell ref="A23:B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John Fenton</cp:lastModifiedBy>
  <dcterms:created xsi:type="dcterms:W3CDTF">2005-05-03T02:51:51Z</dcterms:created>
  <dcterms:modified xsi:type="dcterms:W3CDTF">2008-01-31T09:20:04Z</dcterms:modified>
  <cp:category/>
  <cp:version/>
  <cp:contentType/>
  <cp:contentStatus/>
</cp:coreProperties>
</file>